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8920" yWindow="-2865" windowWidth="29040" windowHeight="16500" activeTab="5"/>
  </bookViews>
  <sheets>
    <sheet name="TITULKA" sheetId="11" r:id="rId1"/>
    <sheet name="Stavba" sheetId="1" r:id="rId2"/>
    <sheet name="VzorPolozky" sheetId="10" state="hidden" r:id="rId3"/>
    <sheet name="0 1 Naklady" sheetId="12" r:id="rId4"/>
    <sheet name="DSO 011.1 1 Pol" sheetId="13" r:id="rId5"/>
    <sheet name="DSO 011.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'DSO 011.1 1 Pol'!$1:$7</definedName>
    <definedName name="_xlnm.Print_Titles" localSheetId="5">'DSO 011.1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Naklady'!$A$1:$Q$15</definedName>
    <definedName name="_xlnm.Print_Area" localSheetId="4">'DSO 011.1 1 Pol'!$A$1:$P$64</definedName>
    <definedName name="_xlnm.Print_Area" localSheetId="5">'DSO 011.1 2 Pol'!$A$1:$Q$43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4" i="1" s="1"/>
  <c r="J63" i="1" s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1" i="1"/>
  <c r="F41" i="1"/>
  <c r="G40" i="1"/>
  <c r="F40" i="1"/>
  <c r="G39" i="1"/>
  <c r="F39" i="1"/>
  <c r="G42" i="14"/>
  <c r="G9" i="14"/>
  <c r="I9" i="14"/>
  <c r="I8" i="14" s="1"/>
  <c r="K9" i="14"/>
  <c r="K8" i="14" s="1"/>
  <c r="M9" i="14"/>
  <c r="O9" i="14"/>
  <c r="O8" i="14" s="1"/>
  <c r="Q9" i="14"/>
  <c r="Q8" i="14" s="1"/>
  <c r="V9" i="14"/>
  <c r="G11" i="14"/>
  <c r="G8" i="14" s="1"/>
  <c r="I11" i="14"/>
  <c r="K11" i="14"/>
  <c r="O11" i="14"/>
  <c r="Q11" i="14"/>
  <c r="V11" i="14"/>
  <c r="V8" i="14" s="1"/>
  <c r="G13" i="14"/>
  <c r="I13" i="14"/>
  <c r="K13" i="14"/>
  <c r="M13" i="14"/>
  <c r="O13" i="14"/>
  <c r="Q13" i="14"/>
  <c r="V13" i="14"/>
  <c r="G15" i="14"/>
  <c r="M15" i="14" s="1"/>
  <c r="I15" i="14"/>
  <c r="K15" i="14"/>
  <c r="O15" i="14"/>
  <c r="Q15" i="14"/>
  <c r="V15" i="14"/>
  <c r="G17" i="14"/>
  <c r="I17" i="14"/>
  <c r="K17" i="14"/>
  <c r="M17" i="14"/>
  <c r="O17" i="14"/>
  <c r="Q17" i="14"/>
  <c r="V17" i="14"/>
  <c r="G19" i="14"/>
  <c r="M19" i="14" s="1"/>
  <c r="I19" i="14"/>
  <c r="K19" i="14"/>
  <c r="O19" i="14"/>
  <c r="Q19" i="14"/>
  <c r="V19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AF42" i="14" s="1"/>
  <c r="I24" i="14"/>
  <c r="K24" i="14"/>
  <c r="O24" i="14"/>
  <c r="Q24" i="14"/>
  <c r="V24" i="14"/>
  <c r="G26" i="14"/>
  <c r="I26" i="14"/>
  <c r="K26" i="14"/>
  <c r="M26" i="14"/>
  <c r="O26" i="14"/>
  <c r="Q26" i="14"/>
  <c r="V26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G32" i="14"/>
  <c r="I32" i="14"/>
  <c r="K32" i="14"/>
  <c r="K31" i="14" s="1"/>
  <c r="M32" i="14"/>
  <c r="O32" i="14"/>
  <c r="O31" i="14" s="1"/>
  <c r="Q32" i="14"/>
  <c r="V32" i="14"/>
  <c r="V31" i="14" s="1"/>
  <c r="G33" i="14"/>
  <c r="I33" i="14"/>
  <c r="K33" i="14"/>
  <c r="M33" i="14"/>
  <c r="M31" i="14" s="1"/>
  <c r="O33" i="14"/>
  <c r="Q33" i="14"/>
  <c r="Q31" i="14" s="1"/>
  <c r="V33" i="14"/>
  <c r="G34" i="14"/>
  <c r="M34" i="14" s="1"/>
  <c r="I34" i="14"/>
  <c r="K34" i="14"/>
  <c r="O34" i="14"/>
  <c r="Q34" i="14"/>
  <c r="V34" i="14"/>
  <c r="G35" i="14"/>
  <c r="I35" i="14"/>
  <c r="I31" i="14" s="1"/>
  <c r="K35" i="14"/>
  <c r="M35" i="14"/>
  <c r="O35" i="14"/>
  <c r="Q35" i="14"/>
  <c r="V35" i="14"/>
  <c r="G36" i="14"/>
  <c r="G37" i="14"/>
  <c r="I37" i="14"/>
  <c r="I36" i="14" s="1"/>
  <c r="K37" i="14"/>
  <c r="M37" i="14"/>
  <c r="M36" i="14" s="1"/>
  <c r="O37" i="14"/>
  <c r="Q37" i="14"/>
  <c r="V37" i="14"/>
  <c r="G38" i="14"/>
  <c r="M38" i="14" s="1"/>
  <c r="I38" i="14"/>
  <c r="K38" i="14"/>
  <c r="K36" i="14" s="1"/>
  <c r="O38" i="14"/>
  <c r="O36" i="14" s="1"/>
  <c r="Q38" i="14"/>
  <c r="V38" i="14"/>
  <c r="G39" i="14"/>
  <c r="I39" i="14"/>
  <c r="K39" i="14"/>
  <c r="M39" i="14"/>
  <c r="O39" i="14"/>
  <c r="Q39" i="14"/>
  <c r="Q36" i="14" s="1"/>
  <c r="V39" i="14"/>
  <c r="G40" i="14"/>
  <c r="I40" i="14"/>
  <c r="K40" i="14"/>
  <c r="M40" i="14"/>
  <c r="O40" i="14"/>
  <c r="Q40" i="14"/>
  <c r="V40" i="14"/>
  <c r="V36" i="14" s="1"/>
  <c r="AE42" i="14"/>
  <c r="G63" i="13"/>
  <c r="BA33" i="13"/>
  <c r="BA18" i="13"/>
  <c r="BA15" i="13"/>
  <c r="BA12" i="13"/>
  <c r="BA10" i="13"/>
  <c r="G8" i="13"/>
  <c r="G9" i="13"/>
  <c r="M9" i="13" s="1"/>
  <c r="I9" i="13"/>
  <c r="I8" i="13" s="1"/>
  <c r="K9" i="13"/>
  <c r="K8" i="13" s="1"/>
  <c r="O9" i="13"/>
  <c r="Q9" i="13"/>
  <c r="V9" i="13"/>
  <c r="V8" i="13" s="1"/>
  <c r="G11" i="13"/>
  <c r="M11" i="13" s="1"/>
  <c r="I11" i="13"/>
  <c r="K11" i="13"/>
  <c r="O11" i="13"/>
  <c r="Q11" i="13"/>
  <c r="V11" i="13"/>
  <c r="G14" i="13"/>
  <c r="I14" i="13"/>
  <c r="K14" i="13"/>
  <c r="M14" i="13"/>
  <c r="O14" i="13"/>
  <c r="Q14" i="13"/>
  <c r="V14" i="13"/>
  <c r="G17" i="13"/>
  <c r="I17" i="13"/>
  <c r="K17" i="13"/>
  <c r="M17" i="13"/>
  <c r="O17" i="13"/>
  <c r="O8" i="13" s="1"/>
  <c r="Q17" i="13"/>
  <c r="V17" i="13"/>
  <c r="G20" i="13"/>
  <c r="I20" i="13"/>
  <c r="K20" i="13"/>
  <c r="M20" i="13"/>
  <c r="O20" i="13"/>
  <c r="Q20" i="13"/>
  <c r="Q8" i="13" s="1"/>
  <c r="V20" i="13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2" i="13"/>
  <c r="M32" i="13" s="1"/>
  <c r="I32" i="13"/>
  <c r="K32" i="13"/>
  <c r="O32" i="13"/>
  <c r="Q32" i="13"/>
  <c r="V32" i="13"/>
  <c r="G35" i="13"/>
  <c r="M35" i="13" s="1"/>
  <c r="I35" i="13"/>
  <c r="K35" i="13"/>
  <c r="O35" i="13"/>
  <c r="Q35" i="13"/>
  <c r="V35" i="13"/>
  <c r="I37" i="13"/>
  <c r="K37" i="13"/>
  <c r="G38" i="13"/>
  <c r="I38" i="13"/>
  <c r="K38" i="13"/>
  <c r="M38" i="13"/>
  <c r="O38" i="13"/>
  <c r="O37" i="13" s="1"/>
  <c r="Q38" i="13"/>
  <c r="Q37" i="13" s="1"/>
  <c r="V38" i="13"/>
  <c r="V37" i="13" s="1"/>
  <c r="G40" i="13"/>
  <c r="I40" i="13"/>
  <c r="K40" i="13"/>
  <c r="M40" i="13"/>
  <c r="O40" i="13"/>
  <c r="Q40" i="13"/>
  <c r="V40" i="13"/>
  <c r="G43" i="13"/>
  <c r="I43" i="13"/>
  <c r="K43" i="13"/>
  <c r="M43" i="13"/>
  <c r="O43" i="13"/>
  <c r="Q43" i="13"/>
  <c r="V43" i="13"/>
  <c r="G45" i="13"/>
  <c r="I45" i="13"/>
  <c r="K45" i="13"/>
  <c r="M45" i="13"/>
  <c r="O45" i="13"/>
  <c r="Q45" i="13"/>
  <c r="V45" i="13"/>
  <c r="G48" i="13"/>
  <c r="M48" i="13" s="1"/>
  <c r="M37" i="13" s="1"/>
  <c r="I48" i="13"/>
  <c r="K48" i="13"/>
  <c r="O48" i="13"/>
  <c r="Q48" i="13"/>
  <c r="V48" i="13"/>
  <c r="G50" i="13"/>
  <c r="I50" i="13"/>
  <c r="Q50" i="13"/>
  <c r="V50" i="13"/>
  <c r="G51" i="13"/>
  <c r="M51" i="13" s="1"/>
  <c r="M50" i="13" s="1"/>
  <c r="I51" i="13"/>
  <c r="K51" i="13"/>
  <c r="K50" i="13" s="1"/>
  <c r="O51" i="13"/>
  <c r="O50" i="13" s="1"/>
  <c r="Q51" i="13"/>
  <c r="V51" i="13"/>
  <c r="G53" i="13"/>
  <c r="I53" i="13"/>
  <c r="K53" i="13"/>
  <c r="M53" i="13"/>
  <c r="G54" i="13"/>
  <c r="I54" i="13"/>
  <c r="K54" i="13"/>
  <c r="M54" i="13"/>
  <c r="O54" i="13"/>
  <c r="O53" i="13" s="1"/>
  <c r="Q54" i="13"/>
  <c r="Q53" i="13" s="1"/>
  <c r="V54" i="13"/>
  <c r="V53" i="13" s="1"/>
  <c r="G56" i="13"/>
  <c r="I56" i="13"/>
  <c r="K56" i="13"/>
  <c r="M56" i="13"/>
  <c r="O56" i="13"/>
  <c r="Q56" i="13"/>
  <c r="G57" i="13"/>
  <c r="I57" i="13"/>
  <c r="K57" i="13"/>
  <c r="M57" i="13"/>
  <c r="O57" i="13"/>
  <c r="Q57" i="13"/>
  <c r="V57" i="13"/>
  <c r="V56" i="13" s="1"/>
  <c r="K59" i="13"/>
  <c r="O59" i="13"/>
  <c r="Q59" i="13"/>
  <c r="V59" i="13"/>
  <c r="G60" i="13"/>
  <c r="G59" i="13" s="1"/>
  <c r="I60" i="13"/>
  <c r="I59" i="13" s="1"/>
  <c r="K60" i="13"/>
  <c r="O60" i="13"/>
  <c r="Q60" i="13"/>
  <c r="V60" i="13"/>
  <c r="AE63" i="13"/>
  <c r="AF63" i="13"/>
  <c r="G14" i="12"/>
  <c r="G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M10" i="12" s="1"/>
  <c r="M8" i="12" s="1"/>
  <c r="I10" i="12"/>
  <c r="K10" i="12"/>
  <c r="K8" i="12" s="1"/>
  <c r="O10" i="12"/>
  <c r="Q10" i="12"/>
  <c r="V10" i="12"/>
  <c r="G11" i="12"/>
  <c r="Q11" i="12"/>
  <c r="V11" i="12"/>
  <c r="G12" i="12"/>
  <c r="M12" i="12" s="1"/>
  <c r="M11" i="12" s="1"/>
  <c r="I12" i="12"/>
  <c r="I11" i="12" s="1"/>
  <c r="K12" i="12"/>
  <c r="K11" i="12" s="1"/>
  <c r="O12" i="12"/>
  <c r="O11" i="12" s="1"/>
  <c r="Q12" i="12"/>
  <c r="V12" i="12"/>
  <c r="AE14" i="12"/>
  <c r="AF14" i="12"/>
  <c r="I20" i="1"/>
  <c r="I19" i="1"/>
  <c r="I18" i="1"/>
  <c r="I17" i="1"/>
  <c r="I16" i="1"/>
  <c r="F46" i="1"/>
  <c r="G46" i="1"/>
  <c r="G25" i="1" s="1"/>
  <c r="A25" i="1" s="1"/>
  <c r="H46" i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7" i="1" l="1"/>
  <c r="J53" i="1"/>
  <c r="J61" i="1"/>
  <c r="G26" i="1"/>
  <c r="A26" i="1"/>
  <c r="G28" i="1"/>
  <c r="G23" i="1"/>
  <c r="M24" i="14"/>
  <c r="M11" i="14"/>
  <c r="M8" i="14" s="1"/>
  <c r="M8" i="13"/>
  <c r="M60" i="13"/>
  <c r="M59" i="13" s="1"/>
  <c r="G37" i="13"/>
  <c r="I21" i="1"/>
  <c r="J56" i="1"/>
  <c r="J60" i="1"/>
  <c r="J54" i="1"/>
  <c r="J58" i="1"/>
  <c r="J62" i="1"/>
  <c r="J55" i="1"/>
  <c r="J59" i="1"/>
  <c r="J45" i="1"/>
  <c r="J39" i="1"/>
  <c r="J46" i="1" s="1"/>
  <c r="J44" i="1"/>
  <c r="J40" i="1"/>
  <c r="J41" i="1"/>
  <c r="J43" i="1"/>
  <c r="J64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<sst xmlns="http://schemas.openxmlformats.org/spreadsheetml/2006/main" count="688" uniqueCount="265">
  <si>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</si>
  <si>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</si>
  <si>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</si>
  <si>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</si>
  <si>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</si>
  <si>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</si>
  <si>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</si>
  <si>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</si>
  <si>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</si>
  <si>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</si>
  <si>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</si>
  <si>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</si>
  <si>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</si>
  <si>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</si>
  <si>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</si>
  <si>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</si>
  <si>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</si>
  <si>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</si>
  <si>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</si>
  <si>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</si>
  <si>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</si>
  <si>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</si>
  <si>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</si>
  <si>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</si>
  <si>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</si>
  <si>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</si>
  <si>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</si>
  <si>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</si>
  <si>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</si>
  <si>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</si>
  <si>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</si>
  <si>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</si>
  <si>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</si>
  <si>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</si>
  <si>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</si>
  <si>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</si>
  <si>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</si>
  <si>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</si>
  <si>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</si>
  <si>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</si>
  <si>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</si>
  <si>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</si>
  <si>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</si>
  <si>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2107DSO011.1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</si>
  <si>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</si>
  <si>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</si>
  <si>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</si>
  <si>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</si>
  <si>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</si>
  <si>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</si>
  <si>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</si>
  <si>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</si>
  <si>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Ostatní a vedlejší náklady</t>
  </si>
  <si>
    <t>1</t>
  </si>
  <si>
    <t>OSTATNÍ A VEDLEJŠÍ NÁKLADY</t>
  </si>
  <si>
    <t>Stavební objekt</t>
  </si>
  <si>
    <t>DSO 011.1</t>
  </si>
  <si>
    <t>HORKOVOD</t>
  </si>
  <si>
    <t>ZEMNÍ PRÁCE + ZAKRYTÍ STÁVAJÍCÍHO ŽB KANÁLU</t>
  </si>
  <si>
    <t>2</t>
  </si>
  <si>
    <t>PŘÍPOJKA TEPLA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</si>
  <si>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</si>
  <si>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</si>
  <si>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</si>
  <si>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</si>
  <si>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</si>
  <si>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</si>
  <si>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</si>
  <si>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62</t>
  </si>
  <si>
    <t>Úpravy povrchů vnější</t>
  </si>
  <si>
    <t>99</t>
  </si>
  <si>
    <t>Staveništní přesun hmot</t>
  </si>
  <si>
    <t>_1</t>
  </si>
  <si>
    <t>Přípojka tepla - horkovodní přípojka</t>
  </si>
  <si>
    <t>_2</t>
  </si>
  <si>
    <t>_3</t>
  </si>
  <si>
    <t>Zkoušky</t>
  </si>
  <si>
    <t>711</t>
  </si>
  <si>
    <t>Izolace proti vodě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</si>
  <si>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</si>
  <si>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</si>
  <si>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</si>
  <si>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</si>
  <si>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</si>
  <si>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</si>
  <si>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</si>
  <si>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</si>
  <si>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</si>
  <si>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</si>
  <si>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</si>
  <si>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</si>
  <si>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</si>
  <si>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</si>
  <si>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</si>
  <si>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</si>
  <si>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</si>
  <si>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</si>
  <si>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</si>
  <si>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</si>
  <si>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</si>
  <si>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</si>
  <si>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</si>
  <si>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</si>
  <si>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</si>
  <si>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</si>
  <si>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</si>
  <si>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</si>
  <si>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</si>
  <si>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</si>
  <si>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</si>
  <si>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</si>
  <si>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</si>
  <si>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</si>
  <si>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 R</t>
  </si>
  <si>
    <t xml:space="preserve">Geodetické práce </t>
  </si>
  <si>
    <t>Soubor</t>
  </si>
  <si>
    <t>RTS 21/ I</t>
  </si>
  <si>
    <t>Indiv</t>
  </si>
  <si>
    <t>VRN</t>
  </si>
  <si>
    <t>POL99_8</t>
  </si>
  <si>
    <t>005121 R</t>
  </si>
  <si>
    <t>Zařízení staveniště</t>
  </si>
  <si>
    <t>005241010R</t>
  </si>
  <si>
    <t xml:space="preserve">Dokumentace skutečného provedení </t>
  </si>
  <si>
    <t>SUM</t>
  </si>
  <si>
    <t>END</t>
  </si>
  <si>
    <t>Položkový soupis prací a dodávek</t>
  </si>
  <si>
    <t>119001422R00</t>
  </si>
  <si>
    <t>Dočasné zajištění podzemního potrubí nebo vedení kabelů přes 3 do 6 kabelů</t>
  </si>
  <si>
    <t>m</t>
  </si>
  <si>
    <t>800-1</t>
  </si>
  <si>
    <t>Práce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</si>
  <si>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</si>
  <si>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</si>
  <si>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</si>
  <si>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</si>
  <si>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</si>
  <si>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</si>
  <si>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</si>
  <si>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Odkaz na mn. položky pořadí 3 : 267,30000*0,05</t>
  </si>
  <si>
    <t>VV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</si>
  <si>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</si>
  <si>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</si>
  <si>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</si>
  <si>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267,3</t>
  </si>
  <si>
    <t>132201219R00</t>
  </si>
  <si>
    <t xml:space="preserve">Hloubení rýh šířky přes 60 do 200 cm příplatek za lepivost, v hornině 3,  </t>
  </si>
  <si>
    <t>Odkaz na mn. položky pořadí 3 : 267,30000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</si>
  <si>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</si>
  <si>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</si>
  <si>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</si>
  <si>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8 : 142,07000*-1</t>
  </si>
  <si>
    <t>162701109R00</t>
  </si>
  <si>
    <t>Vodorovné přemístění výkopku příplatek k ceně za každých dalších i započatých 1 000 m přes 10 000 m_x000D_
 z horniny 1 až 4</t>
  </si>
  <si>
    <t>Odkaz na mn. položky pořadí 5 : 125,23000*5</t>
  </si>
  <si>
    <t>167101102R00</t>
  </si>
  <si>
    <t>Nakládání, skládání, překládání neulehlého výkopku nakládání výkopku_x000D_
 přes 100 m3, z horniny 1 až 4</t>
  </si>
  <si>
    <t>Odkaz na mn. položky pořadí 5 : 125,23000</t>
  </si>
  <si>
    <t>174101101R00</t>
  </si>
  <si>
    <t>Zásyp sypaninou se zhutněním jam, šachet, rýh nebo kolem objektů v těchto vykopávkách</t>
  </si>
  <si>
    <t>z jakékoliv horniny s uložením výkopku po vrstvách,</t>
  </si>
  <si>
    <t>142,07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</si>
  <si>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</si>
  <si>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</si>
  <si>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</si>
  <si>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59,38+5,02</t>
  </si>
  <si>
    <t>199000002R00</t>
  </si>
  <si>
    <t>Poplatky za skládku horniny 1- 4, skupina 17 05 04 z Katalogu odpadů</t>
  </si>
  <si>
    <t>389361001R00</t>
  </si>
  <si>
    <t>Doplňující výztuž prefabrikovaných konstrukcí z oceli BSt 500 S</t>
  </si>
  <si>
    <t>t</t>
  </si>
  <si>
    <t>801-2</t>
  </si>
  <si>
    <t>0,065</t>
  </si>
  <si>
    <t>389381001RT3</t>
  </si>
  <si>
    <t>Dobetonování prefabrikovaných konstrukcí betonem třídy C 25/30</t>
  </si>
  <si>
    <t>se zřízením a odstraněním bednění</t>
  </si>
  <si>
    <t>0,6</t>
  </si>
  <si>
    <t>411121232R00</t>
  </si>
  <si>
    <t>Osazování stropních desek š. do 60, dl. do 180 cm</t>
  </si>
  <si>
    <t>kus</t>
  </si>
  <si>
    <t>134</t>
  </si>
  <si>
    <t>451572111R00</t>
  </si>
  <si>
    <t>Lože pod potrubí, stoky a drobné objekty z kameniva drobného těženého 0÷4 mm</t>
  </si>
  <si>
    <t>827-1</t>
  </si>
  <si>
    <t>v otevřeném výkopu,</t>
  </si>
  <si>
    <t>10,73+3,9</t>
  </si>
  <si>
    <t>59341114R</t>
  </si>
  <si>
    <t>deska stropní plná železobetonová; PZD; l = 119,0 cm; š = 34,0 cm; h = 7,0 cm; užitné zatížení 8,50 kN/m2</t>
  </si>
  <si>
    <t>SPCM</t>
  </si>
  <si>
    <t>Specifikace</t>
  </si>
  <si>
    <t>POL3_</t>
  </si>
  <si>
    <t>614471715R00</t>
  </si>
  <si>
    <t>Vyspravení vnitřních betonových a železobetonových konstrukcí a panelů cementovou maltou adhezní můstek a nátěr antikorozní pro jakoukoliv velikost opravované plochy</t>
  </si>
  <si>
    <t>m2</t>
  </si>
  <si>
    <t>801-4</t>
  </si>
  <si>
    <t>7,2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</si>
  <si>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</si>
  <si>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</si>
  <si>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</si>
  <si>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</si>
  <si>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</si>
  <si>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711470020RAF</t>
  </si>
  <si>
    <t>Izolace proti tlakové vodě fólií tloušťky 1,5 mm, svislé položení, 2 x ochranná textilie 300 g/m2</t>
  </si>
  <si>
    <t>AP-PSV</t>
  </si>
  <si>
    <t>Agregovaná položka</t>
  </si>
  <si>
    <t>POL2_</t>
  </si>
  <si>
    <t>(45,56+1,5*2)*1,2*1,15</t>
  </si>
  <si>
    <t>460490012RT1</t>
  </si>
  <si>
    <t>Fólie výstražná z PVC, šířka 33 cm, fólie PVC šířka 33 cm</t>
  </si>
  <si>
    <t>45,0*3</t>
  </si>
  <si>
    <t>Pol__0001</t>
  </si>
  <si>
    <t>Kulový kohout  přivařovací</t>
  </si>
  <si>
    <t>ks</t>
  </si>
  <si>
    <t>Vlastní</t>
  </si>
  <si>
    <t>POL1_1</t>
  </si>
  <si>
    <t>K85 121 440 DN100,PN40</t>
  </si>
  <si>
    <t>POP</t>
  </si>
  <si>
    <t>Pol__0002</t>
  </si>
  <si>
    <t>Předizol. trubka DN100 - 12m</t>
  </si>
  <si>
    <t>DN100  / pr. 225  izol.2</t>
  </si>
  <si>
    <t>Pol__0003</t>
  </si>
  <si>
    <t>Předizol. trubka DN100 - 6m</t>
  </si>
  <si>
    <t>Pol__0004</t>
  </si>
  <si>
    <t>Předizol. ohyb DN100, 90°</t>
  </si>
  <si>
    <t>DN100 / pr 225 , 1x1 mm izol.2</t>
  </si>
  <si>
    <t>Pol__0005</t>
  </si>
  <si>
    <t>DN100 / pr 225 , 1x1,5 mm izol.2</t>
  </si>
  <si>
    <t>Pol__0006</t>
  </si>
  <si>
    <t>Spojka  225</t>
  </si>
  <si>
    <t>SX pr. 225   Komplet</t>
  </si>
  <si>
    <t>Pol__0007</t>
  </si>
  <si>
    <t>Foam Pack č.9</t>
  </si>
  <si>
    <t>Pol__0008</t>
  </si>
  <si>
    <t>Foam Pack č.10</t>
  </si>
  <si>
    <t>Pol__0009</t>
  </si>
  <si>
    <t>Foam Pack č.13</t>
  </si>
  <si>
    <t>Pol__0010</t>
  </si>
  <si>
    <t>Koncovka</t>
  </si>
  <si>
    <t>DN100 / pr 225 ,</t>
  </si>
  <si>
    <t>Pol__0011</t>
  </si>
  <si>
    <t>Polštářová deska</t>
  </si>
  <si>
    <t>1 x 2 m</t>
  </si>
  <si>
    <t>Pol__0012</t>
  </si>
  <si>
    <t>Lisovací konektor</t>
  </si>
  <si>
    <t>bal</t>
  </si>
  <si>
    <t>Pol__0013</t>
  </si>
  <si>
    <t>Držák drátů</t>
  </si>
  <si>
    <t>Pol__0014</t>
  </si>
  <si>
    <t>Teplovzdorná páska</t>
  </si>
  <si>
    <t>Pol__0020</t>
  </si>
  <si>
    <t>soubor</t>
  </si>
  <si>
    <t>Pol__0021</t>
  </si>
  <si>
    <t>Napouštění</t>
  </si>
  <si>
    <t>Pol__0022</t>
  </si>
  <si>
    <t>Proplachy</t>
  </si>
  <si>
    <t>Pol__0023</t>
  </si>
  <si>
    <t>Mechanizmy</t>
  </si>
  <si>
    <t>Pol__0025</t>
  </si>
  <si>
    <t>Stavební zkouška</t>
  </si>
  <si>
    <t>Pol__0026</t>
  </si>
  <si>
    <t>Individuální</t>
  </si>
  <si>
    <t>Pol__0027</t>
  </si>
  <si>
    <t>Tlaková zkouška</t>
  </si>
  <si>
    <t>Pol__0028</t>
  </si>
  <si>
    <t>Komplexní  zkouška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</si>
</sst>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482099</xdr:colOff>
      <xdr:row>44</xdr:row>
      <xdr:rowOff>31750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713" t="2122" r="8443" b="2286"/>
        <a:stretch/>
      </xdr:blipFill>
      <xdr:spPr>
        <a:xfrm>
          <a:off x="1" y="0"/>
          <a:ext cx="5308098" cy="7588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view="pageBreakPreview" topLeftCell="A10" zoomScale="60" zoomScaleNormal="55" workbookViewId="0">
      <selection activeCell="G70" sqref="G70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KHaPk21+eAHpC09Rg9dXcgYIaOLl4RF1dfZMaPnP/z+AxTsD4xrUeBB5TzvvNHJHykRyXF5QUd2DGch9au8ABQ==" saltValue="LJvwpZ66N/8bDBsSOniGt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22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 t="s">
        <v>45</v>
      </c>
      <c r="E5" s="221"/>
      <c r="F5" s="221"/>
      <c r="G5" s="221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2" t="s">
        <v>46</v>
      </c>
      <c r="E6" s="223"/>
      <c r="F6" s="223"/>
      <c r="G6" s="223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4" t="s">
        <v>47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SUMIF(F53:F63,A16,I53:I63)+SUMIF(F53:F63,"PSU",I53:I63)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SUMIF(F53:F63,A17,I53:I63)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SUMIF(F53:F63,A18,I53:I63)</f>
        <v>0</v>
      </c>
      <c r="J18" s="206"/>
    </row>
    <row r="19" spans="1:10" ht="23.25" customHeight="1" x14ac:dyDescent="0.2">
      <c r="A19" s="140" t="s">
        <v>81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SUMIF(F53:F63,A19,I53:I63)</f>
        <v>0</v>
      </c>
      <c r="J19" s="206"/>
    </row>
    <row r="20" spans="1:10" ht="23.25" customHeight="1" x14ac:dyDescent="0.2">
      <c r="A20" s="140" t="s">
        <v>82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SUMIF(F53:F63,A20,I53:I63)</f>
        <v>0</v>
      </c>
      <c r="J20" s="20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9">
        <f>A27</f>
        <v>0</v>
      </c>
      <c r="H29" s="209"/>
      <c r="I29" s="209"/>
      <c r="J29" s="121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194"/>
      <c r="D39" s="194"/>
      <c r="E39" s="194"/>
      <c r="F39" s="101">
        <f>'0 1 Naklady'!AE14+'DSO 011.1 1 Pol'!AE63+'DSO 011.1 2 Pol'!AE42</f>
        <v>0</v>
      </c>
      <c r="G39" s="102">
        <f>'0 1 Naklady'!AF14+'DSO 011.1 1 Pol'!AF63+'DSO 011.1 2 Pol'!AF42</f>
        <v>0</v>
      </c>
      <c r="H39" s="103">
        <f t="shared" ref="H39:H45" si="1"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0">
        <v>2</v>
      </c>
      <c r="B40" s="105"/>
      <c r="C40" s="198" t="s">
        <v>52</v>
      </c>
      <c r="D40" s="198"/>
      <c r="E40" s="198"/>
      <c r="F40" s="106">
        <f>'0 1 Naklady'!AE14</f>
        <v>0</v>
      </c>
      <c r="G40" s="107">
        <f>'0 1 Naklady'!AF14</f>
        <v>0</v>
      </c>
      <c r="H40" s="107">
        <f t="shared" si="1"/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90">
        <v>3</v>
      </c>
      <c r="B41" s="109" t="s">
        <v>53</v>
      </c>
      <c r="C41" s="194" t="s">
        <v>54</v>
      </c>
      <c r="D41" s="194"/>
      <c r="E41" s="194"/>
      <c r="F41" s="110">
        <f>'0 1 Naklady'!AE14</f>
        <v>0</v>
      </c>
      <c r="G41" s="103">
        <f>'0 1 Naklady'!AF14</f>
        <v>0</v>
      </c>
      <c r="H41" s="103">
        <f t="shared" si="1"/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">
      <c r="A42" s="90">
        <v>2</v>
      </c>
      <c r="B42" s="105"/>
      <c r="C42" s="198" t="s">
        <v>55</v>
      </c>
      <c r="D42" s="198"/>
      <c r="E42" s="198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56</v>
      </c>
      <c r="C43" s="198" t="s">
        <v>57</v>
      </c>
      <c r="D43" s="198"/>
      <c r="E43" s="198"/>
      <c r="F43" s="106">
        <f>'DSO 011.1 1 Pol'!AE63+'DSO 011.1 2 Pol'!AE42</f>
        <v>0</v>
      </c>
      <c r="G43" s="107">
        <f>'DSO 011.1 1 Pol'!AF63+'DSO 011.1 2 Pol'!AF42</f>
        <v>0</v>
      </c>
      <c r="H43" s="107">
        <f t="shared" si="1"/>
        <v>0</v>
      </c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">
      <c r="A44" s="90">
        <v>3</v>
      </c>
      <c r="B44" s="109" t="s">
        <v>53</v>
      </c>
      <c r="C44" s="194" t="s">
        <v>58</v>
      </c>
      <c r="D44" s="194"/>
      <c r="E44" s="194"/>
      <c r="F44" s="110">
        <f>'DSO 011.1 1 Pol'!AE63</f>
        <v>0</v>
      </c>
      <c r="G44" s="103">
        <f>'DSO 011.1 1 Pol'!AF63</f>
        <v>0</v>
      </c>
      <c r="H44" s="103">
        <f t="shared" si="1"/>
        <v>0</v>
      </c>
      <c r="I44" s="103">
        <f>F44+G44+H44</f>
        <v>0</v>
      </c>
      <c r="J44" s="104" t="str">
        <f>IF(_xlfn.SINGLE(CenaCelkemVypocet)=0,"",I44/_xlfn.SINGLE(CenaCelkemVypocet)*100)</f>
        <v/>
      </c>
    </row>
    <row r="45" spans="1:10" ht="25.5" customHeight="1" x14ac:dyDescent="0.2">
      <c r="A45" s="90">
        <v>3</v>
      </c>
      <c r="B45" s="109" t="s">
        <v>59</v>
      </c>
      <c r="C45" s="194" t="s">
        <v>60</v>
      </c>
      <c r="D45" s="194"/>
      <c r="E45" s="194"/>
      <c r="F45" s="110">
        <f>'DSO 011.1 2 Pol'!AE42</f>
        <v>0</v>
      </c>
      <c r="G45" s="103">
        <f>'DSO 011.1 2 Pol'!AF42</f>
        <v>0</v>
      </c>
      <c r="H45" s="103">
        <f t="shared" si="1"/>
        <v>0</v>
      </c>
      <c r="I45" s="103">
        <f>F45+G45+H45</f>
        <v>0</v>
      </c>
      <c r="J45" s="104" t="str">
        <f>IF(_xlfn.SINGLE(CenaCelkemVypocet)=0,"",I45/_xlfn.SINGLE(CenaCelkemVypocet)*100)</f>
        <v/>
      </c>
    </row>
    <row r="46" spans="1:10" ht="25.5" customHeight="1" x14ac:dyDescent="0.2">
      <c r="A46" s="90"/>
      <c r="B46" s="195" t="s">
        <v>61</v>
      </c>
      <c r="C46" s="196"/>
      <c r="D46" s="196"/>
      <c r="E46" s="197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2">
        <f>SUMIF(A39:A45,"=1",I39:I45)</f>
        <v>0</v>
      </c>
      <c r="J46" s="113">
        <f>SUMIF(A39:A45,"=1",J39:J45)</f>
        <v>0</v>
      </c>
    </row>
    <row r="50" spans="1:10" ht="15.75" x14ac:dyDescent="0.25">
      <c r="B50" s="122" t="s">
        <v>63</v>
      </c>
    </row>
    <row r="52" spans="1:10" ht="25.5" customHeight="1" x14ac:dyDescent="0.2">
      <c r="A52" s="124"/>
      <c r="B52" s="127" t="s">
        <v>17</v>
      </c>
      <c r="C52" s="127" t="s">
        <v>5</v>
      </c>
      <c r="D52" s="128"/>
      <c r="E52" s="128"/>
      <c r="F52" s="129" t="s">
        <v>64</v>
      </c>
      <c r="G52" s="129"/>
      <c r="H52" s="129"/>
      <c r="I52" s="129" t="s">
        <v>29</v>
      </c>
      <c r="J52" s="129" t="s">
        <v>0</v>
      </c>
    </row>
    <row r="53" spans="1:10" ht="36.75" customHeight="1" x14ac:dyDescent="0.2">
      <c r="A53" s="125"/>
      <c r="B53" s="130" t="s">
        <v>53</v>
      </c>
      <c r="C53" s="192" t="s">
        <v>65</v>
      </c>
      <c r="D53" s="193"/>
      <c r="E53" s="193"/>
      <c r="F53" s="136" t="s">
        <v>24</v>
      </c>
      <c r="G53" s="137"/>
      <c r="H53" s="137"/>
      <c r="I53" s="137">
        <f>'DSO 011.1 1 Pol'!G8</f>
        <v>0</v>
      </c>
      <c r="J53" s="134" t="str">
        <f>IF(I64=0,"",I53/I64*100)</f>
        <v/>
      </c>
    </row>
    <row r="54" spans="1:10" ht="36.75" customHeight="1" x14ac:dyDescent="0.2">
      <c r="A54" s="125"/>
      <c r="B54" s="130" t="s">
        <v>66</v>
      </c>
      <c r="C54" s="192" t="s">
        <v>67</v>
      </c>
      <c r="D54" s="193"/>
      <c r="E54" s="193"/>
      <c r="F54" s="136" t="s">
        <v>24</v>
      </c>
      <c r="G54" s="137"/>
      <c r="H54" s="137"/>
      <c r="I54" s="137">
        <f>'DSO 011.1 1 Pol'!G37</f>
        <v>0</v>
      </c>
      <c r="J54" s="134" t="str">
        <f>IF(I64=0,"",I54/I64*100)</f>
        <v/>
      </c>
    </row>
    <row r="55" spans="1:10" ht="36.75" customHeight="1" x14ac:dyDescent="0.2">
      <c r="A55" s="125"/>
      <c r="B55" s="130" t="s">
        <v>68</v>
      </c>
      <c r="C55" s="192" t="s">
        <v>69</v>
      </c>
      <c r="D55" s="193"/>
      <c r="E55" s="193"/>
      <c r="F55" s="136" t="s">
        <v>24</v>
      </c>
      <c r="G55" s="137"/>
      <c r="H55" s="137"/>
      <c r="I55" s="137">
        <f>'DSO 011.1 1 Pol'!G50</f>
        <v>0</v>
      </c>
      <c r="J55" s="134" t="str">
        <f>IF(I64=0,"",I55/I64*100)</f>
        <v/>
      </c>
    </row>
    <row r="56" spans="1:10" ht="36.75" customHeight="1" x14ac:dyDescent="0.2">
      <c r="A56" s="125"/>
      <c r="B56" s="130" t="s">
        <v>70</v>
      </c>
      <c r="C56" s="192" t="s">
        <v>71</v>
      </c>
      <c r="D56" s="193"/>
      <c r="E56" s="193"/>
      <c r="F56" s="136" t="s">
        <v>24</v>
      </c>
      <c r="G56" s="137"/>
      <c r="H56" s="137"/>
      <c r="I56" s="137">
        <f>'DSO 011.1 1 Pol'!G53</f>
        <v>0</v>
      </c>
      <c r="J56" s="134" t="str">
        <f>IF(I64=0,"",I56/I64*100)</f>
        <v/>
      </c>
    </row>
    <row r="57" spans="1:10" ht="36.75" customHeight="1" x14ac:dyDescent="0.2">
      <c r="A57" s="125"/>
      <c r="B57" s="130" t="s">
        <v>72</v>
      </c>
      <c r="C57" s="192" t="s">
        <v>73</v>
      </c>
      <c r="D57" s="193"/>
      <c r="E57" s="193"/>
      <c r="F57" s="136" t="s">
        <v>25</v>
      </c>
      <c r="G57" s="137"/>
      <c r="H57" s="137"/>
      <c r="I57" s="137">
        <f>'DSO 011.1 2 Pol'!G8</f>
        <v>0</v>
      </c>
      <c r="J57" s="134" t="str">
        <f>IF(I64=0,"",I57/I64*100)</f>
        <v/>
      </c>
    </row>
    <row r="58" spans="1:10" ht="36.75" customHeight="1" x14ac:dyDescent="0.2">
      <c r="A58" s="125"/>
      <c r="B58" s="130" t="s">
        <v>74</v>
      </c>
      <c r="C58" s="192" t="s">
        <v>31</v>
      </c>
      <c r="D58" s="193"/>
      <c r="E58" s="193"/>
      <c r="F58" s="136" t="s">
        <v>25</v>
      </c>
      <c r="G58" s="137"/>
      <c r="H58" s="137"/>
      <c r="I58" s="137">
        <f>'DSO 011.1 2 Pol'!G31</f>
        <v>0</v>
      </c>
      <c r="J58" s="134" t="str">
        <f>IF(I64=0,"",I58/I64*100)</f>
        <v/>
      </c>
    </row>
    <row r="59" spans="1:10" ht="36.75" customHeight="1" x14ac:dyDescent="0.2">
      <c r="A59" s="125"/>
      <c r="B59" s="130" t="s">
        <v>75</v>
      </c>
      <c r="C59" s="192" t="s">
        <v>76</v>
      </c>
      <c r="D59" s="193"/>
      <c r="E59" s="193"/>
      <c r="F59" s="136" t="s">
        <v>25</v>
      </c>
      <c r="G59" s="137"/>
      <c r="H59" s="137"/>
      <c r="I59" s="137">
        <f>'DSO 011.1 2 Pol'!G36</f>
        <v>0</v>
      </c>
      <c r="J59" s="134" t="str">
        <f>IF(I64=0,"",I59/I64*100)</f>
        <v/>
      </c>
    </row>
    <row r="60" spans="1:10" ht="36.75" customHeight="1" x14ac:dyDescent="0.2">
      <c r="A60" s="125"/>
      <c r="B60" s="130" t="s">
        <v>77</v>
      </c>
      <c r="C60" s="192" t="s">
        <v>78</v>
      </c>
      <c r="D60" s="193"/>
      <c r="E60" s="193"/>
      <c r="F60" s="136" t="s">
        <v>25</v>
      </c>
      <c r="G60" s="137"/>
      <c r="H60" s="137"/>
      <c r="I60" s="137">
        <f>'DSO 011.1 1 Pol'!G56</f>
        <v>0</v>
      </c>
      <c r="J60" s="134" t="str">
        <f>IF(I64=0,"",I60/I64*100)</f>
        <v/>
      </c>
    </row>
    <row r="61" spans="1:10" ht="36.75" customHeight="1" x14ac:dyDescent="0.2">
      <c r="A61" s="125"/>
      <c r="B61" s="130" t="s">
        <v>79</v>
      </c>
      <c r="C61" s="192" t="s">
        <v>80</v>
      </c>
      <c r="D61" s="193"/>
      <c r="E61" s="193"/>
      <c r="F61" s="136" t="s">
        <v>26</v>
      </c>
      <c r="G61" s="137"/>
      <c r="H61" s="137"/>
      <c r="I61" s="137">
        <f>'DSO 011.1 1 Pol'!G59</f>
        <v>0</v>
      </c>
      <c r="J61" s="134" t="str">
        <f>IF(I64=0,"",I61/I64*100)</f>
        <v/>
      </c>
    </row>
    <row r="62" spans="1:10" ht="36.75" customHeight="1" x14ac:dyDescent="0.2">
      <c r="A62" s="125"/>
      <c r="B62" s="130" t="s">
        <v>81</v>
      </c>
      <c r="C62" s="192" t="s">
        <v>27</v>
      </c>
      <c r="D62" s="193"/>
      <c r="E62" s="193"/>
      <c r="F62" s="136" t="s">
        <v>81</v>
      </c>
      <c r="G62" s="137"/>
      <c r="H62" s="137"/>
      <c r="I62" s="137">
        <f>'0 1 Naklady'!G8</f>
        <v>0</v>
      </c>
      <c r="J62" s="134" t="str">
        <f>IF(I64=0,"",I62/I64*100)</f>
        <v/>
      </c>
    </row>
    <row r="63" spans="1:10" ht="36.75" customHeight="1" x14ac:dyDescent="0.2">
      <c r="A63" s="125"/>
      <c r="B63" s="130" t="s">
        <v>82</v>
      </c>
      <c r="C63" s="192" t="s">
        <v>28</v>
      </c>
      <c r="D63" s="193"/>
      <c r="E63" s="193"/>
      <c r="F63" s="136" t="s">
        <v>82</v>
      </c>
      <c r="G63" s="137"/>
      <c r="H63" s="137"/>
      <c r="I63" s="137">
        <f>'0 1 Naklady'!G11</f>
        <v>0</v>
      </c>
      <c r="J63" s="134" t="str">
        <f>IF(I64=0,"",I63/I64*100)</f>
        <v/>
      </c>
    </row>
    <row r="64" spans="1:10" ht="25.5" customHeight="1" x14ac:dyDescent="0.2">
      <c r="A64" s="126"/>
      <c r="B64" s="131" t="s">
        <v>1</v>
      </c>
      <c r="C64" s="132"/>
      <c r="D64" s="133"/>
      <c r="E64" s="133"/>
      <c r="F64" s="138"/>
      <c r="G64" s="139"/>
      <c r="H64" s="139"/>
      <c r="I64" s="139">
        <f>SUM(I53:I63)</f>
        <v>0</v>
      </c>
      <c r="J64" s="135">
        <f>SUM(J53:J63)</f>
        <v>0</v>
      </c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  <row r="67" spans="6:10" x14ac:dyDescent="0.2">
      <c r="F67" s="88"/>
      <c r="G67" s="88"/>
      <c r="H67" s="88"/>
      <c r="I67" s="88"/>
      <c r="J67" s="89"/>
    </row>
  </sheetData>
  <sheetProtection algorithmName="SHA-512" hashValue="Uu6lLLZkJWsm7LL55pOsLQjt4bYb230f9DoMeI0WBE0cmxIOdkrpFthyCfvlHp3KT0Q9/jayJxGZsvtoeJrsHg==" saltValue="CmDlZzsIRZyDm1y6WYU6V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gEHRIojYHquVrv3fLXu3MzC3T4/aRCLOKTVi7Uwi7U+AbLM2q5uGiqDYHlCsh4lN9K5WxJmVurCGtpOoeNGvIg==" saltValue="mtzRZW4510Iv27LkgL4Lg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83</v>
      </c>
      <c r="B1" s="247"/>
      <c r="C1" s="247"/>
      <c r="D1" s="247"/>
      <c r="E1" s="247"/>
      <c r="F1" s="247"/>
      <c r="G1" s="247"/>
      <c r="AG1" t="s">
        <v>84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85</v>
      </c>
    </row>
    <row r="3" spans="1:60" ht="25.15" customHeight="1" x14ac:dyDescent="0.2">
      <c r="A3" s="141" t="s">
        <v>8</v>
      </c>
      <c r="B3" s="49" t="s">
        <v>86</v>
      </c>
      <c r="C3" s="248" t="s">
        <v>54</v>
      </c>
      <c r="D3" s="249"/>
      <c r="E3" s="249"/>
      <c r="F3" s="249"/>
      <c r="G3" s="250"/>
      <c r="AC3" s="123" t="s">
        <v>87</v>
      </c>
      <c r="AG3" t="s">
        <v>88</v>
      </c>
    </row>
    <row r="4" spans="1:60" ht="25.15" customHeight="1" x14ac:dyDescent="0.2">
      <c r="A4" s="142" t="s">
        <v>9</v>
      </c>
      <c r="B4" s="143" t="s">
        <v>53</v>
      </c>
      <c r="C4" s="251" t="s">
        <v>54</v>
      </c>
      <c r="D4" s="252"/>
      <c r="E4" s="252"/>
      <c r="F4" s="252"/>
      <c r="G4" s="253"/>
      <c r="AG4" t="s">
        <v>89</v>
      </c>
    </row>
    <row r="5" spans="1:60" x14ac:dyDescent="0.2">
      <c r="D5" s="10"/>
    </row>
    <row r="6" spans="1:60" ht="38.25" x14ac:dyDescent="0.2">
      <c r="A6" s="145" t="s">
        <v>90</v>
      </c>
      <c r="B6" s="147" t="s">
        <v>91</v>
      </c>
      <c r="C6" s="147" t="s">
        <v>92</v>
      </c>
      <c r="D6" s="146" t="s">
        <v>93</v>
      </c>
      <c r="E6" s="145" t="s">
        <v>94</v>
      </c>
      <c r="F6" s="144" t="s">
        <v>95</v>
      </c>
      <c r="G6" s="145" t="s">
        <v>29</v>
      </c>
      <c r="H6" s="148" t="s">
        <v>30</v>
      </c>
      <c r="I6" s="148" t="s">
        <v>96</v>
      </c>
      <c r="J6" s="148" t="s">
        <v>31</v>
      </c>
      <c r="K6" s="148" t="s">
        <v>97</v>
      </c>
      <c r="L6" s="148" t="s">
        <v>98</v>
      </c>
      <c r="M6" s="148" t="s">
        <v>99</v>
      </c>
      <c r="N6" s="148" t="s">
        <v>100</v>
      </c>
      <c r="O6" s="148" t="s">
        <v>101</v>
      </c>
      <c r="P6" s="148" t="s">
        <v>102</v>
      </c>
      <c r="Q6" s="148" t="s">
        <v>103</v>
      </c>
      <c r="R6" s="148" t="s">
        <v>104</v>
      </c>
      <c r="S6" s="148" t="s">
        <v>105</v>
      </c>
      <c r="T6" s="148" t="s">
        <v>106</v>
      </c>
      <c r="U6" s="148" t="s">
        <v>107</v>
      </c>
      <c r="V6" s="148" t="s">
        <v>108</v>
      </c>
      <c r="W6" s="148" t="s">
        <v>109</v>
      </c>
      <c r="X6" s="148" t="s">
        <v>110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111</v>
      </c>
      <c r="B8" s="161" t="s">
        <v>81</v>
      </c>
      <c r="C8" s="181" t="s">
        <v>27</v>
      </c>
      <c r="D8" s="162"/>
      <c r="E8" s="163"/>
      <c r="F8" s="164"/>
      <c r="G8" s="164">
        <f>SUMIF(AG9:AG10,"&lt;&gt;NOR",G9:G10)</f>
        <v>0</v>
      </c>
      <c r="H8" s="164"/>
      <c r="I8" s="164">
        <f>SUM(I9:I10)</f>
        <v>0</v>
      </c>
      <c r="J8" s="164"/>
      <c r="K8" s="164">
        <f>SUM(K9:K10)</f>
        <v>0</v>
      </c>
      <c r="L8" s="164"/>
      <c r="M8" s="164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4"/>
      <c r="S8" s="164"/>
      <c r="T8" s="165"/>
      <c r="U8" s="159"/>
      <c r="V8" s="159">
        <f>SUM(V9:V10)</f>
        <v>0</v>
      </c>
      <c r="W8" s="159"/>
      <c r="X8" s="159"/>
      <c r="AG8" t="s">
        <v>112</v>
      </c>
    </row>
    <row r="9" spans="1:60" outlineLevel="1" x14ac:dyDescent="0.2">
      <c r="A9" s="173">
        <v>1</v>
      </c>
      <c r="B9" s="174" t="s">
        <v>113</v>
      </c>
      <c r="C9" s="182" t="s">
        <v>114</v>
      </c>
      <c r="D9" s="175" t="s">
        <v>115</v>
      </c>
      <c r="E9" s="176">
        <v>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 t="s">
        <v>116</v>
      </c>
      <c r="T9" s="179" t="s">
        <v>117</v>
      </c>
      <c r="U9" s="158">
        <v>0</v>
      </c>
      <c r="V9" s="158">
        <f>ROUND(E9*U9,2)</f>
        <v>0</v>
      </c>
      <c r="W9" s="158"/>
      <c r="X9" s="158" t="s">
        <v>118</v>
      </c>
      <c r="Y9" s="149"/>
      <c r="Z9" s="149"/>
      <c r="AA9" s="149"/>
      <c r="AB9" s="149"/>
      <c r="AC9" s="149"/>
      <c r="AD9" s="149"/>
      <c r="AE9" s="149"/>
      <c r="AF9" s="149"/>
      <c r="AG9" s="149" t="s">
        <v>119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3">
        <v>2</v>
      </c>
      <c r="B10" s="174" t="s">
        <v>120</v>
      </c>
      <c r="C10" s="182" t="s">
        <v>121</v>
      </c>
      <c r="D10" s="175" t="s">
        <v>115</v>
      </c>
      <c r="E10" s="176">
        <v>1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21</v>
      </c>
      <c r="M10" s="178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78"/>
      <c r="S10" s="178" t="s">
        <v>116</v>
      </c>
      <c r="T10" s="179" t="s">
        <v>117</v>
      </c>
      <c r="U10" s="158">
        <v>0</v>
      </c>
      <c r="V10" s="158">
        <f>ROUND(E10*U10,2)</f>
        <v>0</v>
      </c>
      <c r="W10" s="158"/>
      <c r="X10" s="158" t="s">
        <v>118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119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160" t="s">
        <v>111</v>
      </c>
      <c r="B11" s="161" t="s">
        <v>82</v>
      </c>
      <c r="C11" s="181" t="s">
        <v>28</v>
      </c>
      <c r="D11" s="162"/>
      <c r="E11" s="163"/>
      <c r="F11" s="164"/>
      <c r="G11" s="164">
        <f>SUMIF(AG12:AG12,"&lt;&gt;NOR",G12:G12)</f>
        <v>0</v>
      </c>
      <c r="H11" s="164"/>
      <c r="I11" s="164">
        <f>SUM(I12:I12)</f>
        <v>0</v>
      </c>
      <c r="J11" s="164"/>
      <c r="K11" s="164">
        <f>SUM(K12:K12)</f>
        <v>0</v>
      </c>
      <c r="L11" s="164"/>
      <c r="M11" s="164">
        <f>SUM(M12:M12)</f>
        <v>0</v>
      </c>
      <c r="N11" s="164"/>
      <c r="O11" s="164">
        <f>SUM(O12:O12)</f>
        <v>0</v>
      </c>
      <c r="P11" s="164"/>
      <c r="Q11" s="164">
        <f>SUM(Q12:Q12)</f>
        <v>0</v>
      </c>
      <c r="R11" s="164"/>
      <c r="S11" s="164"/>
      <c r="T11" s="165"/>
      <c r="U11" s="159"/>
      <c r="V11" s="159">
        <f>SUM(V12:V12)</f>
        <v>0</v>
      </c>
      <c r="W11" s="159"/>
      <c r="X11" s="159"/>
      <c r="AG11" t="s">
        <v>112</v>
      </c>
    </row>
    <row r="12" spans="1:60" outlineLevel="1" x14ac:dyDescent="0.2">
      <c r="A12" s="166">
        <v>3</v>
      </c>
      <c r="B12" s="167" t="s">
        <v>122</v>
      </c>
      <c r="C12" s="183" t="s">
        <v>123</v>
      </c>
      <c r="D12" s="168" t="s">
        <v>115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116</v>
      </c>
      <c r="T12" s="172" t="s">
        <v>117</v>
      </c>
      <c r="U12" s="158">
        <v>0</v>
      </c>
      <c r="V12" s="158">
        <f>ROUND(E12*U12,2)</f>
        <v>0</v>
      </c>
      <c r="W12" s="158"/>
      <c r="X12" s="158" t="s">
        <v>118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119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3"/>
      <c r="B13" s="4"/>
      <c r="C13" s="184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98</v>
      </c>
    </row>
    <row r="14" spans="1:60" x14ac:dyDescent="0.2">
      <c r="A14" s="152"/>
      <c r="B14" s="153" t="s">
        <v>29</v>
      </c>
      <c r="C14" s="185"/>
      <c r="D14" s="154"/>
      <c r="E14" s="155"/>
      <c r="F14" s="155"/>
      <c r="G14" s="180">
        <f>G8+G11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124</v>
      </c>
    </row>
    <row r="15" spans="1:60" x14ac:dyDescent="0.2">
      <c r="C15" s="186"/>
      <c r="D15" s="10"/>
      <c r="AG15" t="s">
        <v>125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phYOeC45PDyiVxEi3zwcbJ9H6MS3y7TMNXpLLlK4C6h+4P8NHxzy3w3WW4FErnuQu4Ry1l6Z0EjK87SqjKC7A==" saltValue="S4F2gyJnFuhadt7+JWUa6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126</v>
      </c>
      <c r="B1" s="247"/>
      <c r="C1" s="247"/>
      <c r="D1" s="247"/>
      <c r="E1" s="247"/>
      <c r="F1" s="247"/>
      <c r="G1" s="247"/>
      <c r="AG1" t="s">
        <v>84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85</v>
      </c>
    </row>
    <row r="3" spans="1:60" ht="25.15" customHeight="1" x14ac:dyDescent="0.2">
      <c r="A3" s="141" t="s">
        <v>8</v>
      </c>
      <c r="B3" s="49" t="s">
        <v>56</v>
      </c>
      <c r="C3" s="248" t="s">
        <v>57</v>
      </c>
      <c r="D3" s="249"/>
      <c r="E3" s="249"/>
      <c r="F3" s="249"/>
      <c r="G3" s="250"/>
      <c r="AC3" s="123" t="s">
        <v>85</v>
      </c>
      <c r="AG3" t="s">
        <v>88</v>
      </c>
    </row>
    <row r="4" spans="1:60" ht="25.15" customHeight="1" x14ac:dyDescent="0.2">
      <c r="A4" s="142" t="s">
        <v>9</v>
      </c>
      <c r="B4" s="143" t="s">
        <v>53</v>
      </c>
      <c r="C4" s="251" t="s">
        <v>58</v>
      </c>
      <c r="D4" s="252"/>
      <c r="E4" s="252"/>
      <c r="F4" s="252"/>
      <c r="G4" s="253"/>
      <c r="AG4" t="s">
        <v>89</v>
      </c>
    </row>
    <row r="5" spans="1:60" x14ac:dyDescent="0.2">
      <c r="D5" s="10"/>
    </row>
    <row r="6" spans="1:60" ht="38.25" x14ac:dyDescent="0.2">
      <c r="A6" s="145" t="s">
        <v>90</v>
      </c>
      <c r="B6" s="147" t="s">
        <v>91</v>
      </c>
      <c r="C6" s="147" t="s">
        <v>92</v>
      </c>
      <c r="D6" s="146" t="s">
        <v>93</v>
      </c>
      <c r="E6" s="145" t="s">
        <v>94</v>
      </c>
      <c r="F6" s="144" t="s">
        <v>95</v>
      </c>
      <c r="G6" s="145" t="s">
        <v>29</v>
      </c>
      <c r="H6" s="148" t="s">
        <v>30</v>
      </c>
      <c r="I6" s="148" t="s">
        <v>96</v>
      </c>
      <c r="J6" s="148" t="s">
        <v>31</v>
      </c>
      <c r="K6" s="148" t="s">
        <v>97</v>
      </c>
      <c r="L6" s="148" t="s">
        <v>98</v>
      </c>
      <c r="M6" s="148" t="s">
        <v>99</v>
      </c>
      <c r="N6" s="148" t="s">
        <v>100</v>
      </c>
      <c r="O6" s="148" t="s">
        <v>101</v>
      </c>
      <c r="P6" s="148" t="s">
        <v>102</v>
      </c>
      <c r="Q6" s="148" t="s">
        <v>103</v>
      </c>
      <c r="R6" s="148" t="s">
        <v>104</v>
      </c>
      <c r="S6" s="148" t="s">
        <v>105</v>
      </c>
      <c r="T6" s="148" t="s">
        <v>106</v>
      </c>
      <c r="U6" s="148" t="s">
        <v>107</v>
      </c>
      <c r="V6" s="148" t="s">
        <v>108</v>
      </c>
      <c r="W6" s="148" t="s">
        <v>109</v>
      </c>
      <c r="X6" s="148" t="s">
        <v>110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111</v>
      </c>
      <c r="B8" s="161" t="s">
        <v>53</v>
      </c>
      <c r="C8" s="181" t="s">
        <v>65</v>
      </c>
      <c r="D8" s="162"/>
      <c r="E8" s="163"/>
      <c r="F8" s="164"/>
      <c r="G8" s="164">
        <f>SUMIF(AG9:AG36,"&lt;&gt;NOR",G9:G36)</f>
        <v>0</v>
      </c>
      <c r="H8" s="164"/>
      <c r="I8" s="164">
        <f>SUM(I9:I36)</f>
        <v>0</v>
      </c>
      <c r="J8" s="164"/>
      <c r="K8" s="164">
        <f>SUM(K9:K36)</f>
        <v>0</v>
      </c>
      <c r="L8" s="164"/>
      <c r="M8" s="164">
        <f>SUM(M9:M36)</f>
        <v>0</v>
      </c>
      <c r="N8" s="164"/>
      <c r="O8" s="164">
        <f>SUM(O9:O36)</f>
        <v>109.60000000000001</v>
      </c>
      <c r="P8" s="164"/>
      <c r="Q8" s="164">
        <f>SUM(Q9:Q36)</f>
        <v>0</v>
      </c>
      <c r="R8" s="164"/>
      <c r="S8" s="164"/>
      <c r="T8" s="165"/>
      <c r="U8" s="159"/>
      <c r="V8" s="159">
        <f>SUM(V9:V36)</f>
        <v>229.96</v>
      </c>
      <c r="W8" s="159"/>
      <c r="X8" s="159"/>
      <c r="AG8" t="s">
        <v>112</v>
      </c>
    </row>
    <row r="9" spans="1:60" outlineLevel="1" x14ac:dyDescent="0.2">
      <c r="A9" s="166">
        <v>1</v>
      </c>
      <c r="B9" s="167" t="s">
        <v>127</v>
      </c>
      <c r="C9" s="183" t="s">
        <v>128</v>
      </c>
      <c r="D9" s="168" t="s">
        <v>129</v>
      </c>
      <c r="E9" s="169">
        <v>3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3.9739999999999998E-2</v>
      </c>
      <c r="O9" s="171">
        <f>ROUND(E9*N9,2)</f>
        <v>0.12</v>
      </c>
      <c r="P9" s="171">
        <v>0</v>
      </c>
      <c r="Q9" s="171">
        <f>ROUND(E9*P9,2)</f>
        <v>0</v>
      </c>
      <c r="R9" s="171" t="s">
        <v>130</v>
      </c>
      <c r="S9" s="171" t="s">
        <v>116</v>
      </c>
      <c r="T9" s="172" t="s">
        <v>116</v>
      </c>
      <c r="U9" s="158">
        <v>0.753</v>
      </c>
      <c r="V9" s="158">
        <f>ROUND(E9*U9,2)</f>
        <v>2.2599999999999998</v>
      </c>
      <c r="W9" s="158"/>
      <c r="X9" s="158" t="s">
        <v>131</v>
      </c>
      <c r="Y9" s="149"/>
      <c r="Z9" s="149"/>
      <c r="AA9" s="149"/>
      <c r="AB9" s="149"/>
      <c r="AC9" s="149"/>
      <c r="AD9" s="149"/>
      <c r="AE9" s="149"/>
      <c r="AF9" s="149"/>
      <c r="AG9" s="149" t="s">
        <v>132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6"/>
      <c r="B10" s="157"/>
      <c r="C10" s="254" t="s">
        <v>133</v>
      </c>
      <c r="D10" s="255"/>
      <c r="E10" s="255"/>
      <c r="F10" s="255"/>
      <c r="G10" s="25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134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89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6">
        <v>2</v>
      </c>
      <c r="B11" s="167" t="s">
        <v>135</v>
      </c>
      <c r="C11" s="183" t="s">
        <v>136</v>
      </c>
      <c r="D11" s="168" t="s">
        <v>137</v>
      </c>
      <c r="E11" s="169">
        <v>13.365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 t="s">
        <v>130</v>
      </c>
      <c r="S11" s="171" t="s">
        <v>116</v>
      </c>
      <c r="T11" s="172" t="s">
        <v>116</v>
      </c>
      <c r="U11" s="158">
        <v>1.7629999999999999</v>
      </c>
      <c r="V11" s="158">
        <f>ROUND(E11*U11,2)</f>
        <v>23.56</v>
      </c>
      <c r="W11" s="158"/>
      <c r="X11" s="158" t="s">
        <v>131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132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254" t="s">
        <v>138</v>
      </c>
      <c r="D12" s="255"/>
      <c r="E12" s="255"/>
      <c r="F12" s="255"/>
      <c r="G12" s="255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134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89" t="str">
        <f>C12</f>
        <v>Příplatek k cenám hloubených vykopávek za ztížení vykopávky v blízkosti podzemního vedení nebo výbušnin pro jakoukoliv třídu horniny.</v>
      </c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90" t="s">
        <v>139</v>
      </c>
      <c r="D13" s="187"/>
      <c r="E13" s="188">
        <v>13.365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140</v>
      </c>
      <c r="AH13" s="149">
        <v>5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66">
        <v>3</v>
      </c>
      <c r="B14" s="167" t="s">
        <v>141</v>
      </c>
      <c r="C14" s="183" t="s">
        <v>142</v>
      </c>
      <c r="D14" s="168" t="s">
        <v>137</v>
      </c>
      <c r="E14" s="169">
        <v>267.3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 t="s">
        <v>130</v>
      </c>
      <c r="S14" s="171" t="s">
        <v>116</v>
      </c>
      <c r="T14" s="172" t="s">
        <v>116</v>
      </c>
      <c r="U14" s="158">
        <v>0.16</v>
      </c>
      <c r="V14" s="158">
        <f>ROUND(E14*U14,2)</f>
        <v>42.77</v>
      </c>
      <c r="W14" s="158"/>
      <c r="X14" s="158" t="s">
        <v>131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132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33.75" outlineLevel="1" x14ac:dyDescent="0.2">
      <c r="A15" s="156"/>
      <c r="B15" s="157"/>
      <c r="C15" s="254" t="s">
        <v>143</v>
      </c>
      <c r="D15" s="255"/>
      <c r="E15" s="255"/>
      <c r="F15" s="255"/>
      <c r="G15" s="255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134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89" t="str">
        <f>C15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90" t="s">
        <v>144</v>
      </c>
      <c r="D16" s="187"/>
      <c r="E16" s="188">
        <v>267.3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140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66">
        <v>4</v>
      </c>
      <c r="B17" s="167" t="s">
        <v>145</v>
      </c>
      <c r="C17" s="183" t="s">
        <v>146</v>
      </c>
      <c r="D17" s="168" t="s">
        <v>137</v>
      </c>
      <c r="E17" s="169">
        <v>267.3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 t="s">
        <v>130</v>
      </c>
      <c r="S17" s="171" t="s">
        <v>116</v>
      </c>
      <c r="T17" s="172" t="s">
        <v>116</v>
      </c>
      <c r="U17" s="158">
        <v>8.4000000000000005E-2</v>
      </c>
      <c r="V17" s="158">
        <f>ROUND(E17*U17,2)</f>
        <v>22.45</v>
      </c>
      <c r="W17" s="158"/>
      <c r="X17" s="158" t="s">
        <v>131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132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33.75" outlineLevel="1" x14ac:dyDescent="0.2">
      <c r="A18" s="156"/>
      <c r="B18" s="157"/>
      <c r="C18" s="254" t="s">
        <v>143</v>
      </c>
      <c r="D18" s="255"/>
      <c r="E18" s="255"/>
      <c r="F18" s="255"/>
      <c r="G18" s="25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134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89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0" t="s">
        <v>147</v>
      </c>
      <c r="D19" s="187"/>
      <c r="E19" s="188">
        <v>267.3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140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 x14ac:dyDescent="0.2">
      <c r="A20" s="166">
        <v>5</v>
      </c>
      <c r="B20" s="167" t="s">
        <v>148</v>
      </c>
      <c r="C20" s="183" t="s">
        <v>149</v>
      </c>
      <c r="D20" s="168" t="s">
        <v>137</v>
      </c>
      <c r="E20" s="169">
        <v>125.23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1" t="s">
        <v>130</v>
      </c>
      <c r="S20" s="171" t="s">
        <v>116</v>
      </c>
      <c r="T20" s="172" t="s">
        <v>116</v>
      </c>
      <c r="U20" s="158">
        <v>1.0999999999999999E-2</v>
      </c>
      <c r="V20" s="158">
        <f>ROUND(E20*U20,2)</f>
        <v>1.38</v>
      </c>
      <c r="W20" s="158"/>
      <c r="X20" s="158" t="s">
        <v>131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132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254" t="s">
        <v>150</v>
      </c>
      <c r="D21" s="255"/>
      <c r="E21" s="255"/>
      <c r="F21" s="255"/>
      <c r="G21" s="255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134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90" t="s">
        <v>147</v>
      </c>
      <c r="D22" s="187"/>
      <c r="E22" s="188">
        <v>267.3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140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90" t="s">
        <v>151</v>
      </c>
      <c r="D23" s="187"/>
      <c r="E23" s="188">
        <v>-142.07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140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33.75" outlineLevel="1" x14ac:dyDescent="0.2">
      <c r="A24" s="166">
        <v>6</v>
      </c>
      <c r="B24" s="167" t="s">
        <v>152</v>
      </c>
      <c r="C24" s="183" t="s">
        <v>153</v>
      </c>
      <c r="D24" s="168" t="s">
        <v>137</v>
      </c>
      <c r="E24" s="169">
        <v>626.15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1" t="s">
        <v>130</v>
      </c>
      <c r="S24" s="171" t="s">
        <v>116</v>
      </c>
      <c r="T24" s="172" t="s">
        <v>116</v>
      </c>
      <c r="U24" s="158">
        <v>0</v>
      </c>
      <c r="V24" s="158">
        <f>ROUND(E24*U24,2)</f>
        <v>0</v>
      </c>
      <c r="W24" s="158"/>
      <c r="X24" s="158" t="s">
        <v>131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132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54" t="s">
        <v>150</v>
      </c>
      <c r="D25" s="255"/>
      <c r="E25" s="255"/>
      <c r="F25" s="255"/>
      <c r="G25" s="255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134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90" t="s">
        <v>154</v>
      </c>
      <c r="D26" s="187"/>
      <c r="E26" s="188">
        <v>626.15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140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66">
        <v>7</v>
      </c>
      <c r="B27" s="167" t="s">
        <v>155</v>
      </c>
      <c r="C27" s="183" t="s">
        <v>156</v>
      </c>
      <c r="D27" s="168" t="s">
        <v>137</v>
      </c>
      <c r="E27" s="169">
        <v>125.23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 t="s">
        <v>130</v>
      </c>
      <c r="S27" s="171" t="s">
        <v>116</v>
      </c>
      <c r="T27" s="172" t="s">
        <v>116</v>
      </c>
      <c r="U27" s="158">
        <v>5.2999999999999999E-2</v>
      </c>
      <c r="V27" s="158">
        <f>ROUND(E27*U27,2)</f>
        <v>6.64</v>
      </c>
      <c r="W27" s="158"/>
      <c r="X27" s="158" t="s">
        <v>131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132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0" t="s">
        <v>157</v>
      </c>
      <c r="D28" s="187"/>
      <c r="E28" s="188">
        <v>125.23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140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66">
        <v>8</v>
      </c>
      <c r="B29" s="167" t="s">
        <v>158</v>
      </c>
      <c r="C29" s="183" t="s">
        <v>159</v>
      </c>
      <c r="D29" s="168" t="s">
        <v>137</v>
      </c>
      <c r="E29" s="169">
        <v>142.07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1" t="s">
        <v>130</v>
      </c>
      <c r="S29" s="171" t="s">
        <v>116</v>
      </c>
      <c r="T29" s="172" t="s">
        <v>116</v>
      </c>
      <c r="U29" s="158">
        <v>0.20200000000000001</v>
      </c>
      <c r="V29" s="158">
        <f>ROUND(E29*U29,2)</f>
        <v>28.7</v>
      </c>
      <c r="W29" s="158"/>
      <c r="X29" s="158" t="s">
        <v>131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132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254" t="s">
        <v>160</v>
      </c>
      <c r="D30" s="255"/>
      <c r="E30" s="255"/>
      <c r="F30" s="255"/>
      <c r="G30" s="255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134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0" t="s">
        <v>161</v>
      </c>
      <c r="D31" s="187"/>
      <c r="E31" s="188">
        <v>142.07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140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66">
        <v>9</v>
      </c>
      <c r="B32" s="167" t="s">
        <v>162</v>
      </c>
      <c r="C32" s="183" t="s">
        <v>163</v>
      </c>
      <c r="D32" s="168" t="s">
        <v>137</v>
      </c>
      <c r="E32" s="169">
        <v>64.400000000000006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71">
        <v>1.7</v>
      </c>
      <c r="O32" s="171">
        <f>ROUND(E32*N32,2)</f>
        <v>109.48</v>
      </c>
      <c r="P32" s="171">
        <v>0</v>
      </c>
      <c r="Q32" s="171">
        <f>ROUND(E32*P32,2)</f>
        <v>0</v>
      </c>
      <c r="R32" s="171" t="s">
        <v>130</v>
      </c>
      <c r="S32" s="171" t="s">
        <v>116</v>
      </c>
      <c r="T32" s="172" t="s">
        <v>116</v>
      </c>
      <c r="U32" s="158">
        <v>1.587</v>
      </c>
      <c r="V32" s="158">
        <f>ROUND(E32*U32,2)</f>
        <v>102.2</v>
      </c>
      <c r="W32" s="158"/>
      <c r="X32" s="158" t="s">
        <v>131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132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outlineLevel="1" x14ac:dyDescent="0.2">
      <c r="A33" s="156"/>
      <c r="B33" s="157"/>
      <c r="C33" s="254" t="s">
        <v>164</v>
      </c>
      <c r="D33" s="255"/>
      <c r="E33" s="255"/>
      <c r="F33" s="255"/>
      <c r="G33" s="255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134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89" t="str">
        <f>C33</f>
        <v>sypaninou z vhodných hornin tř. 1 - 4 nebo materiálem připraveným podél výkopu ve vzdálenosti do 3 m od jeho kraje, pro jakoukoliv hloubku výkopu a jakoukoliv míru zhutnění,</v>
      </c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0" t="s">
        <v>165</v>
      </c>
      <c r="D34" s="187"/>
      <c r="E34" s="188">
        <v>64.400000000000006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140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66">
        <v>10</v>
      </c>
      <c r="B35" s="167" t="s">
        <v>166</v>
      </c>
      <c r="C35" s="183" t="s">
        <v>167</v>
      </c>
      <c r="D35" s="168" t="s">
        <v>137</v>
      </c>
      <c r="E35" s="169">
        <v>125.23</v>
      </c>
      <c r="F35" s="170"/>
      <c r="G35" s="171">
        <f>ROUND(E35*F35,2)</f>
        <v>0</v>
      </c>
      <c r="H35" s="170"/>
      <c r="I35" s="171">
        <f>ROUND(E35*H35,2)</f>
        <v>0</v>
      </c>
      <c r="J35" s="170"/>
      <c r="K35" s="171">
        <f>ROUND(E35*J35,2)</f>
        <v>0</v>
      </c>
      <c r="L35" s="171">
        <v>21</v>
      </c>
      <c r="M35" s="171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1" t="s">
        <v>130</v>
      </c>
      <c r="S35" s="171" t="s">
        <v>116</v>
      </c>
      <c r="T35" s="172" t="s">
        <v>116</v>
      </c>
      <c r="U35" s="158">
        <v>0</v>
      </c>
      <c r="V35" s="158">
        <f>ROUND(E35*U35,2)</f>
        <v>0</v>
      </c>
      <c r="W35" s="158"/>
      <c r="X35" s="158" t="s">
        <v>131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132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0" t="s">
        <v>157</v>
      </c>
      <c r="D36" s="187"/>
      <c r="E36" s="188">
        <v>125.23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140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x14ac:dyDescent="0.2">
      <c r="A37" s="160" t="s">
        <v>111</v>
      </c>
      <c r="B37" s="161" t="s">
        <v>66</v>
      </c>
      <c r="C37" s="181" t="s">
        <v>67</v>
      </c>
      <c r="D37" s="162"/>
      <c r="E37" s="163"/>
      <c r="F37" s="164"/>
      <c r="G37" s="164">
        <f>SUMIF(AG38:AG49,"&lt;&gt;NOR",G38:G49)</f>
        <v>0</v>
      </c>
      <c r="H37" s="164"/>
      <c r="I37" s="164">
        <f>SUM(I38:I49)</f>
        <v>0</v>
      </c>
      <c r="J37" s="164"/>
      <c r="K37" s="164">
        <f>SUM(K38:K49)</f>
        <v>0</v>
      </c>
      <c r="L37" s="164"/>
      <c r="M37" s="164">
        <f>SUM(M38:M49)</f>
        <v>0</v>
      </c>
      <c r="N37" s="164"/>
      <c r="O37" s="164">
        <f>SUM(O38:O49)</f>
        <v>39.56</v>
      </c>
      <c r="P37" s="164"/>
      <c r="Q37" s="164">
        <f>SUM(Q38:Q49)</f>
        <v>0</v>
      </c>
      <c r="R37" s="164"/>
      <c r="S37" s="164"/>
      <c r="T37" s="165"/>
      <c r="U37" s="159"/>
      <c r="V37" s="159">
        <f>SUM(V38:V49)</f>
        <v>75.789999999999992</v>
      </c>
      <c r="W37" s="159"/>
      <c r="X37" s="159"/>
      <c r="AG37" t="s">
        <v>112</v>
      </c>
    </row>
    <row r="38" spans="1:60" outlineLevel="1" x14ac:dyDescent="0.2">
      <c r="A38" s="166">
        <v>11</v>
      </c>
      <c r="B38" s="167" t="s">
        <v>168</v>
      </c>
      <c r="C38" s="183" t="s">
        <v>169</v>
      </c>
      <c r="D38" s="168" t="s">
        <v>170</v>
      </c>
      <c r="E38" s="169">
        <v>6.5000000000000002E-2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71">
        <v>1.002</v>
      </c>
      <c r="O38" s="171">
        <f>ROUND(E38*N38,2)</f>
        <v>7.0000000000000007E-2</v>
      </c>
      <c r="P38" s="171">
        <v>0</v>
      </c>
      <c r="Q38" s="171">
        <f>ROUND(E38*P38,2)</f>
        <v>0</v>
      </c>
      <c r="R38" s="171" t="s">
        <v>171</v>
      </c>
      <c r="S38" s="171" t="s">
        <v>116</v>
      </c>
      <c r="T38" s="172" t="s">
        <v>116</v>
      </c>
      <c r="U38" s="158">
        <v>19.399000000000001</v>
      </c>
      <c r="V38" s="158">
        <f>ROUND(E38*U38,2)</f>
        <v>1.26</v>
      </c>
      <c r="W38" s="158"/>
      <c r="X38" s="158" t="s">
        <v>131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132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0" t="s">
        <v>172</v>
      </c>
      <c r="D39" s="187"/>
      <c r="E39" s="188">
        <v>6.5000000000000002E-2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140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66">
        <v>12</v>
      </c>
      <c r="B40" s="167" t="s">
        <v>173</v>
      </c>
      <c r="C40" s="183" t="s">
        <v>174</v>
      </c>
      <c r="D40" s="168" t="s">
        <v>137</v>
      </c>
      <c r="E40" s="169">
        <v>0.6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71">
        <v>2.5698099999999999</v>
      </c>
      <c r="O40" s="171">
        <f>ROUND(E40*N40,2)</f>
        <v>1.54</v>
      </c>
      <c r="P40" s="171">
        <v>0</v>
      </c>
      <c r="Q40" s="171">
        <f>ROUND(E40*P40,2)</f>
        <v>0</v>
      </c>
      <c r="R40" s="171" t="s">
        <v>171</v>
      </c>
      <c r="S40" s="171" t="s">
        <v>116</v>
      </c>
      <c r="T40" s="172" t="s">
        <v>116</v>
      </c>
      <c r="U40" s="158">
        <v>3.9289999999999998</v>
      </c>
      <c r="V40" s="158">
        <f>ROUND(E40*U40,2)</f>
        <v>2.36</v>
      </c>
      <c r="W40" s="158"/>
      <c r="X40" s="158" t="s">
        <v>131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132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254" t="s">
        <v>175</v>
      </c>
      <c r="D41" s="255"/>
      <c r="E41" s="255"/>
      <c r="F41" s="255"/>
      <c r="G41" s="255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134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0" t="s">
        <v>176</v>
      </c>
      <c r="D42" s="187"/>
      <c r="E42" s="188">
        <v>0.6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140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66">
        <v>13</v>
      </c>
      <c r="B43" s="167" t="s">
        <v>177</v>
      </c>
      <c r="C43" s="183" t="s">
        <v>178</v>
      </c>
      <c r="D43" s="168" t="s">
        <v>179</v>
      </c>
      <c r="E43" s="169">
        <v>134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71">
        <v>4.7499999999999999E-3</v>
      </c>
      <c r="O43" s="171">
        <f>ROUND(E43*N43,2)</f>
        <v>0.64</v>
      </c>
      <c r="P43" s="171">
        <v>0</v>
      </c>
      <c r="Q43" s="171">
        <f>ROUND(E43*P43,2)</f>
        <v>0</v>
      </c>
      <c r="R43" s="171"/>
      <c r="S43" s="171" t="s">
        <v>116</v>
      </c>
      <c r="T43" s="172" t="s">
        <v>116</v>
      </c>
      <c r="U43" s="158">
        <v>0.35299999999999998</v>
      </c>
      <c r="V43" s="158">
        <f>ROUND(E43*U43,2)</f>
        <v>47.3</v>
      </c>
      <c r="W43" s="158"/>
      <c r="X43" s="158" t="s">
        <v>131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132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90" t="s">
        <v>180</v>
      </c>
      <c r="D44" s="187"/>
      <c r="E44" s="188">
        <v>134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140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66">
        <v>14</v>
      </c>
      <c r="B45" s="167" t="s">
        <v>181</v>
      </c>
      <c r="C45" s="183" t="s">
        <v>182</v>
      </c>
      <c r="D45" s="168" t="s">
        <v>137</v>
      </c>
      <c r="E45" s="169">
        <v>14.63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71">
        <v>1.8907700000000001</v>
      </c>
      <c r="O45" s="171">
        <f>ROUND(E45*N45,2)</f>
        <v>27.66</v>
      </c>
      <c r="P45" s="171">
        <v>0</v>
      </c>
      <c r="Q45" s="171">
        <f>ROUND(E45*P45,2)</f>
        <v>0</v>
      </c>
      <c r="R45" s="171" t="s">
        <v>183</v>
      </c>
      <c r="S45" s="171" t="s">
        <v>116</v>
      </c>
      <c r="T45" s="172" t="s">
        <v>116</v>
      </c>
      <c r="U45" s="158">
        <v>1.7</v>
      </c>
      <c r="V45" s="158">
        <f>ROUND(E45*U45,2)</f>
        <v>24.87</v>
      </c>
      <c r="W45" s="158"/>
      <c r="X45" s="158" t="s">
        <v>131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132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254" t="s">
        <v>184</v>
      </c>
      <c r="D46" s="255"/>
      <c r="E46" s="255"/>
      <c r="F46" s="255"/>
      <c r="G46" s="255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134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0" t="s">
        <v>185</v>
      </c>
      <c r="D47" s="187"/>
      <c r="E47" s="188">
        <v>14.63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140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 x14ac:dyDescent="0.2">
      <c r="A48" s="166">
        <v>15</v>
      </c>
      <c r="B48" s="167" t="s">
        <v>186</v>
      </c>
      <c r="C48" s="183" t="s">
        <v>187</v>
      </c>
      <c r="D48" s="168" t="s">
        <v>179</v>
      </c>
      <c r="E48" s="169">
        <v>134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71">
        <v>7.1999999999999995E-2</v>
      </c>
      <c r="O48" s="171">
        <f>ROUND(E48*N48,2)</f>
        <v>9.65</v>
      </c>
      <c r="P48" s="171">
        <v>0</v>
      </c>
      <c r="Q48" s="171">
        <f>ROUND(E48*P48,2)</f>
        <v>0</v>
      </c>
      <c r="R48" s="171" t="s">
        <v>188</v>
      </c>
      <c r="S48" s="171" t="s">
        <v>116</v>
      </c>
      <c r="T48" s="172" t="s">
        <v>116</v>
      </c>
      <c r="U48" s="158">
        <v>0</v>
      </c>
      <c r="V48" s="158">
        <f>ROUND(E48*U48,2)</f>
        <v>0</v>
      </c>
      <c r="W48" s="158"/>
      <c r="X48" s="158" t="s">
        <v>189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190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90" t="s">
        <v>180</v>
      </c>
      <c r="D49" s="187"/>
      <c r="E49" s="188">
        <v>134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140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x14ac:dyDescent="0.2">
      <c r="A50" s="160" t="s">
        <v>111</v>
      </c>
      <c r="B50" s="161" t="s">
        <v>68</v>
      </c>
      <c r="C50" s="181" t="s">
        <v>69</v>
      </c>
      <c r="D50" s="162"/>
      <c r="E50" s="163"/>
      <c r="F50" s="164"/>
      <c r="G50" s="164">
        <f>SUMIF(AG51:AG52,"&lt;&gt;NOR",G51:G52)</f>
        <v>0</v>
      </c>
      <c r="H50" s="164"/>
      <c r="I50" s="164">
        <f>SUM(I51:I52)</f>
        <v>0</v>
      </c>
      <c r="J50" s="164"/>
      <c r="K50" s="164">
        <f>SUM(K51:K52)</f>
        <v>0</v>
      </c>
      <c r="L50" s="164"/>
      <c r="M50" s="164">
        <f>SUM(M51:M52)</f>
        <v>0</v>
      </c>
      <c r="N50" s="164"/>
      <c r="O50" s="164">
        <f>SUM(O51:O52)</f>
        <v>0.01</v>
      </c>
      <c r="P50" s="164"/>
      <c r="Q50" s="164">
        <f>SUM(Q51:Q52)</f>
        <v>0</v>
      </c>
      <c r="R50" s="164"/>
      <c r="S50" s="164"/>
      <c r="T50" s="165"/>
      <c r="U50" s="159"/>
      <c r="V50" s="159">
        <f>SUM(V51:V52)</f>
        <v>0.36</v>
      </c>
      <c r="W50" s="159"/>
      <c r="X50" s="159"/>
      <c r="AG50" t="s">
        <v>112</v>
      </c>
    </row>
    <row r="51" spans="1:60" ht="22.5" outlineLevel="1" x14ac:dyDescent="0.2">
      <c r="A51" s="166">
        <v>16</v>
      </c>
      <c r="B51" s="167" t="s">
        <v>191</v>
      </c>
      <c r="C51" s="183" t="s">
        <v>192</v>
      </c>
      <c r="D51" s="168" t="s">
        <v>193</v>
      </c>
      <c r="E51" s="169">
        <v>7.2</v>
      </c>
      <c r="F51" s="170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71">
        <v>1.6000000000000001E-3</v>
      </c>
      <c r="O51" s="171">
        <f>ROUND(E51*N51,2)</f>
        <v>0.01</v>
      </c>
      <c r="P51" s="171">
        <v>0</v>
      </c>
      <c r="Q51" s="171">
        <f>ROUND(E51*P51,2)</f>
        <v>0</v>
      </c>
      <c r="R51" s="171" t="s">
        <v>194</v>
      </c>
      <c r="S51" s="171" t="s">
        <v>116</v>
      </c>
      <c r="T51" s="172" t="s">
        <v>116</v>
      </c>
      <c r="U51" s="158">
        <v>0.05</v>
      </c>
      <c r="V51" s="158">
        <f>ROUND(E51*U51,2)</f>
        <v>0.36</v>
      </c>
      <c r="W51" s="158"/>
      <c r="X51" s="158" t="s">
        <v>131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132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0" t="s">
        <v>195</v>
      </c>
      <c r="D52" s="187"/>
      <c r="E52" s="188">
        <v>7.2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140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60" t="s">
        <v>111</v>
      </c>
      <c r="B53" s="161" t="s">
        <v>70</v>
      </c>
      <c r="C53" s="181" t="s">
        <v>71</v>
      </c>
      <c r="D53" s="162"/>
      <c r="E53" s="163"/>
      <c r="F53" s="164"/>
      <c r="G53" s="164">
        <f>SUMIF(AG54:AG55,"&lt;&gt;NOR",G54:G55)</f>
        <v>0</v>
      </c>
      <c r="H53" s="164"/>
      <c r="I53" s="164">
        <f>SUM(I54:I55)</f>
        <v>0</v>
      </c>
      <c r="J53" s="164"/>
      <c r="K53" s="164">
        <f>SUM(K54:K55)</f>
        <v>0</v>
      </c>
      <c r="L53" s="164"/>
      <c r="M53" s="164">
        <f>SUM(M54:M55)</f>
        <v>0</v>
      </c>
      <c r="N53" s="164"/>
      <c r="O53" s="164">
        <f>SUM(O54:O55)</f>
        <v>0</v>
      </c>
      <c r="P53" s="164"/>
      <c r="Q53" s="164">
        <f>SUM(Q54:Q55)</f>
        <v>0</v>
      </c>
      <c r="R53" s="164"/>
      <c r="S53" s="164"/>
      <c r="T53" s="165"/>
      <c r="U53" s="159"/>
      <c r="V53" s="159">
        <f>SUM(V54:V55)</f>
        <v>139.99</v>
      </c>
      <c r="W53" s="159"/>
      <c r="X53" s="159"/>
      <c r="AG53" t="s">
        <v>112</v>
      </c>
    </row>
    <row r="54" spans="1:60" ht="33.75" outlineLevel="1" x14ac:dyDescent="0.2">
      <c r="A54" s="166">
        <v>17</v>
      </c>
      <c r="B54" s="167" t="s">
        <v>196</v>
      </c>
      <c r="C54" s="183" t="s">
        <v>197</v>
      </c>
      <c r="D54" s="168" t="s">
        <v>170</v>
      </c>
      <c r="E54" s="169">
        <v>149.16422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71">
        <v>0</v>
      </c>
      <c r="O54" s="171">
        <f>ROUND(E54*N54,2)</f>
        <v>0</v>
      </c>
      <c r="P54" s="171">
        <v>0</v>
      </c>
      <c r="Q54" s="171">
        <f>ROUND(E54*P54,2)</f>
        <v>0</v>
      </c>
      <c r="R54" s="171" t="s">
        <v>194</v>
      </c>
      <c r="S54" s="171" t="s">
        <v>116</v>
      </c>
      <c r="T54" s="172" t="s">
        <v>116</v>
      </c>
      <c r="U54" s="158">
        <v>0.9385</v>
      </c>
      <c r="V54" s="158">
        <f>ROUND(E54*U54,2)</f>
        <v>139.99</v>
      </c>
      <c r="W54" s="158"/>
      <c r="X54" s="158" t="s">
        <v>198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199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254" t="s">
        <v>200</v>
      </c>
      <c r="D55" s="255"/>
      <c r="E55" s="255"/>
      <c r="F55" s="255"/>
      <c r="G55" s="255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134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">
      <c r="A56" s="160" t="s">
        <v>111</v>
      </c>
      <c r="B56" s="161" t="s">
        <v>77</v>
      </c>
      <c r="C56" s="181" t="s">
        <v>78</v>
      </c>
      <c r="D56" s="162"/>
      <c r="E56" s="163"/>
      <c r="F56" s="164"/>
      <c r="G56" s="164">
        <f>SUMIF(AG57:AG58,"&lt;&gt;NOR",G57:G58)</f>
        <v>0</v>
      </c>
      <c r="H56" s="164"/>
      <c r="I56" s="164">
        <f>SUM(I57:I58)</f>
        <v>0</v>
      </c>
      <c r="J56" s="164"/>
      <c r="K56" s="164">
        <f>SUM(K57:K58)</f>
        <v>0</v>
      </c>
      <c r="L56" s="164"/>
      <c r="M56" s="164">
        <f>SUM(M57:M58)</f>
        <v>0</v>
      </c>
      <c r="N56" s="164"/>
      <c r="O56" s="164">
        <f>SUM(O57:O58)</f>
        <v>0.22</v>
      </c>
      <c r="P56" s="164"/>
      <c r="Q56" s="164">
        <f>SUM(Q57:Q58)</f>
        <v>0</v>
      </c>
      <c r="R56" s="164"/>
      <c r="S56" s="164"/>
      <c r="T56" s="165"/>
      <c r="U56" s="159"/>
      <c r="V56" s="159">
        <f>SUM(V57:V58)</f>
        <v>0</v>
      </c>
      <c r="W56" s="159"/>
      <c r="X56" s="159"/>
      <c r="AG56" t="s">
        <v>112</v>
      </c>
    </row>
    <row r="57" spans="1:60" ht="22.5" outlineLevel="1" x14ac:dyDescent="0.2">
      <c r="A57" s="166">
        <v>18</v>
      </c>
      <c r="B57" s="167" t="s">
        <v>201</v>
      </c>
      <c r="C57" s="183" t="s">
        <v>202</v>
      </c>
      <c r="D57" s="168" t="s">
        <v>193</v>
      </c>
      <c r="E57" s="169">
        <v>67.012799999999999</v>
      </c>
      <c r="F57" s="170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71">
        <v>3.2799999999999999E-3</v>
      </c>
      <c r="O57" s="171">
        <f>ROUND(E57*N57,2)</f>
        <v>0.22</v>
      </c>
      <c r="P57" s="171">
        <v>0</v>
      </c>
      <c r="Q57" s="171">
        <f>ROUND(E57*P57,2)</f>
        <v>0</v>
      </c>
      <c r="R57" s="171" t="s">
        <v>203</v>
      </c>
      <c r="S57" s="171" t="s">
        <v>116</v>
      </c>
      <c r="T57" s="172" t="s">
        <v>116</v>
      </c>
      <c r="U57" s="158">
        <v>0</v>
      </c>
      <c r="V57" s="158">
        <f>ROUND(E57*U57,2)</f>
        <v>0</v>
      </c>
      <c r="W57" s="158"/>
      <c r="X57" s="158" t="s">
        <v>204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205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0" t="s">
        <v>206</v>
      </c>
      <c r="D58" s="187"/>
      <c r="E58" s="188">
        <v>67.012799999999999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140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">
      <c r="A59" s="160" t="s">
        <v>111</v>
      </c>
      <c r="B59" s="161" t="s">
        <v>79</v>
      </c>
      <c r="C59" s="181" t="s">
        <v>80</v>
      </c>
      <c r="D59" s="162"/>
      <c r="E59" s="163"/>
      <c r="F59" s="164"/>
      <c r="G59" s="164">
        <f>SUMIF(AG60:AG61,"&lt;&gt;NOR",G60:G61)</f>
        <v>0</v>
      </c>
      <c r="H59" s="164"/>
      <c r="I59" s="164">
        <f>SUM(I60:I61)</f>
        <v>0</v>
      </c>
      <c r="J59" s="164"/>
      <c r="K59" s="164">
        <f>SUM(K60:K61)</f>
        <v>0</v>
      </c>
      <c r="L59" s="164"/>
      <c r="M59" s="164">
        <f>SUM(M60:M61)</f>
        <v>0</v>
      </c>
      <c r="N59" s="164"/>
      <c r="O59" s="164">
        <f>SUM(O60:O61)</f>
        <v>0.01</v>
      </c>
      <c r="P59" s="164"/>
      <c r="Q59" s="164">
        <f>SUM(Q60:Q61)</f>
        <v>0</v>
      </c>
      <c r="R59" s="164"/>
      <c r="S59" s="164"/>
      <c r="T59" s="165"/>
      <c r="U59" s="159"/>
      <c r="V59" s="159">
        <f>SUM(V60:V61)</f>
        <v>3.51</v>
      </c>
      <c r="W59" s="159"/>
      <c r="X59" s="159"/>
      <c r="AG59" t="s">
        <v>112</v>
      </c>
    </row>
    <row r="60" spans="1:60" outlineLevel="1" x14ac:dyDescent="0.2">
      <c r="A60" s="166">
        <v>19</v>
      </c>
      <c r="B60" s="167" t="s">
        <v>207</v>
      </c>
      <c r="C60" s="183" t="s">
        <v>208</v>
      </c>
      <c r="D60" s="168" t="s">
        <v>129</v>
      </c>
      <c r="E60" s="169">
        <v>135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71">
        <v>6.0000000000000002E-5</v>
      </c>
      <c r="O60" s="171">
        <f>ROUND(E60*N60,2)</f>
        <v>0.01</v>
      </c>
      <c r="P60" s="171">
        <v>0</v>
      </c>
      <c r="Q60" s="171">
        <f>ROUND(E60*P60,2)</f>
        <v>0</v>
      </c>
      <c r="R60" s="171"/>
      <c r="S60" s="171" t="s">
        <v>116</v>
      </c>
      <c r="T60" s="172" t="s">
        <v>116</v>
      </c>
      <c r="U60" s="158">
        <v>2.5999999999999999E-2</v>
      </c>
      <c r="V60" s="158">
        <f>ROUND(E60*U60,2)</f>
        <v>3.51</v>
      </c>
      <c r="W60" s="158"/>
      <c r="X60" s="158" t="s">
        <v>131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132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90" t="s">
        <v>209</v>
      </c>
      <c r="D61" s="187"/>
      <c r="E61" s="188">
        <v>135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140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3"/>
      <c r="B62" s="4"/>
      <c r="C62" s="184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v>15</v>
      </c>
      <c r="AF62">
        <v>21</v>
      </c>
      <c r="AG62" t="s">
        <v>98</v>
      </c>
    </row>
    <row r="63" spans="1:60" x14ac:dyDescent="0.2">
      <c r="A63" s="152"/>
      <c r="B63" s="153" t="s">
        <v>29</v>
      </c>
      <c r="C63" s="185"/>
      <c r="D63" s="154"/>
      <c r="E63" s="155"/>
      <c r="F63" s="155"/>
      <c r="G63" s="180">
        <f>G8+G37+G50+G53+G56+G59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f>SUMIF(L7:L61,AE62,G7:G61)</f>
        <v>0</v>
      </c>
      <c r="AF63">
        <f>SUMIF(L7:L61,AF62,G7:G61)</f>
        <v>0</v>
      </c>
      <c r="AG63" t="s">
        <v>124</v>
      </c>
    </row>
    <row r="64" spans="1:60" x14ac:dyDescent="0.2">
      <c r="C64" s="186"/>
      <c r="D64" s="10"/>
      <c r="AG64" t="s">
        <v>125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J33xXtCA+Udv89XY+kIaFacAcypkhnfreLt6j2r/HVwNC3z+Gz5eQDscwP+p5A4VaMFiJEbG2paWIQMv6XGqg==" saltValue="e8OlTJnCjQKnpSdXGVJvoA==" spinCount="100000" sheet="1"/>
  <mergeCells count="15">
    <mergeCell ref="C12:G12"/>
    <mergeCell ref="A1:G1"/>
    <mergeCell ref="C2:G2"/>
    <mergeCell ref="C3:G3"/>
    <mergeCell ref="C4:G4"/>
    <mergeCell ref="C10:G10"/>
    <mergeCell ref="C41:G41"/>
    <mergeCell ref="C46:G46"/>
    <mergeCell ref="C55:G55"/>
    <mergeCell ref="C15:G15"/>
    <mergeCell ref="C18:G18"/>
    <mergeCell ref="C21:G21"/>
    <mergeCell ref="C25:G25"/>
    <mergeCell ref="C30:G30"/>
    <mergeCell ref="C33:G33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="60" zoomScaleNormal="100" workbookViewId="0">
      <pane ySplit="7" topLeftCell="A8" activePane="bottomLeft" state="frozen"/>
      <selection pane="bottomLeft" activeCell="AA30" sqref="AA30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126</v>
      </c>
      <c r="B1" s="247"/>
      <c r="C1" s="247"/>
      <c r="D1" s="247"/>
      <c r="E1" s="247"/>
      <c r="F1" s="247"/>
      <c r="G1" s="247"/>
      <c r="AG1" t="s">
        <v>84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85</v>
      </c>
    </row>
    <row r="3" spans="1:60" ht="25.15" customHeight="1" x14ac:dyDescent="0.2">
      <c r="A3" s="141" t="s">
        <v>8</v>
      </c>
      <c r="B3" s="49" t="s">
        <v>56</v>
      </c>
      <c r="C3" s="248" t="s">
        <v>57</v>
      </c>
      <c r="D3" s="249"/>
      <c r="E3" s="249"/>
      <c r="F3" s="249"/>
      <c r="G3" s="250"/>
      <c r="AC3" s="123" t="s">
        <v>85</v>
      </c>
      <c r="AG3" t="s">
        <v>88</v>
      </c>
    </row>
    <row r="4" spans="1:60" ht="25.15" customHeight="1" x14ac:dyDescent="0.2">
      <c r="A4" s="142" t="s">
        <v>9</v>
      </c>
      <c r="B4" s="143" t="s">
        <v>59</v>
      </c>
      <c r="C4" s="251" t="s">
        <v>60</v>
      </c>
      <c r="D4" s="252"/>
      <c r="E4" s="252"/>
      <c r="F4" s="252"/>
      <c r="G4" s="253"/>
      <c r="AG4" t="s">
        <v>89</v>
      </c>
    </row>
    <row r="5" spans="1:60" x14ac:dyDescent="0.2">
      <c r="D5" s="10"/>
    </row>
    <row r="6" spans="1:60" ht="38.25" x14ac:dyDescent="0.2">
      <c r="A6" s="145" t="s">
        <v>90</v>
      </c>
      <c r="B6" s="147" t="s">
        <v>91</v>
      </c>
      <c r="C6" s="147" t="s">
        <v>92</v>
      </c>
      <c r="D6" s="146" t="s">
        <v>93</v>
      </c>
      <c r="E6" s="145" t="s">
        <v>94</v>
      </c>
      <c r="F6" s="144" t="s">
        <v>95</v>
      </c>
      <c r="G6" s="145" t="s">
        <v>29</v>
      </c>
      <c r="H6" s="148" t="s">
        <v>30</v>
      </c>
      <c r="I6" s="148" t="s">
        <v>96</v>
      </c>
      <c r="J6" s="148" t="s">
        <v>31</v>
      </c>
      <c r="K6" s="148" t="s">
        <v>97</v>
      </c>
      <c r="L6" s="148" t="s">
        <v>98</v>
      </c>
      <c r="M6" s="148" t="s">
        <v>99</v>
      </c>
      <c r="N6" s="148" t="s">
        <v>100</v>
      </c>
      <c r="O6" s="148" t="s">
        <v>101</v>
      </c>
      <c r="P6" s="148" t="s">
        <v>102</v>
      </c>
      <c r="Q6" s="148" t="s">
        <v>103</v>
      </c>
      <c r="R6" s="148" t="s">
        <v>104</v>
      </c>
      <c r="S6" s="148" t="s">
        <v>105</v>
      </c>
      <c r="T6" s="148" t="s">
        <v>106</v>
      </c>
      <c r="U6" s="148" t="s">
        <v>107</v>
      </c>
      <c r="V6" s="148" t="s">
        <v>108</v>
      </c>
      <c r="W6" s="148" t="s">
        <v>109</v>
      </c>
      <c r="X6" s="148" t="s">
        <v>110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111</v>
      </c>
      <c r="B8" s="161" t="s">
        <v>72</v>
      </c>
      <c r="C8" s="181" t="s">
        <v>73</v>
      </c>
      <c r="D8" s="162"/>
      <c r="E8" s="163"/>
      <c r="F8" s="164"/>
      <c r="G8" s="164">
        <f>SUMIF(AG9:AG30,"&lt;&gt;NOR",G9:G30)</f>
        <v>0</v>
      </c>
      <c r="H8" s="164"/>
      <c r="I8" s="164">
        <f>SUM(I9:I30)</f>
        <v>0</v>
      </c>
      <c r="J8" s="164"/>
      <c r="K8" s="164">
        <f>SUM(K9:K30)</f>
        <v>0</v>
      </c>
      <c r="L8" s="164"/>
      <c r="M8" s="164">
        <f>SUM(M9:M30)</f>
        <v>0</v>
      </c>
      <c r="N8" s="164"/>
      <c r="O8" s="164">
        <f>SUM(O9:O30)</f>
        <v>0</v>
      </c>
      <c r="P8" s="164"/>
      <c r="Q8" s="164">
        <f>SUM(Q9:Q30)</f>
        <v>0</v>
      </c>
      <c r="R8" s="164"/>
      <c r="S8" s="164"/>
      <c r="T8" s="165"/>
      <c r="U8" s="159"/>
      <c r="V8" s="159">
        <f>SUM(V9:V30)</f>
        <v>0</v>
      </c>
      <c r="W8" s="159"/>
      <c r="X8" s="159"/>
      <c r="AG8" t="s">
        <v>112</v>
      </c>
    </row>
    <row r="9" spans="1:60" outlineLevel="1" x14ac:dyDescent="0.2">
      <c r="A9" s="166">
        <v>1</v>
      </c>
      <c r="B9" s="167" t="s">
        <v>210</v>
      </c>
      <c r="C9" s="183" t="s">
        <v>211</v>
      </c>
      <c r="D9" s="168" t="s">
        <v>212</v>
      </c>
      <c r="E9" s="169">
        <v>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213</v>
      </c>
      <c r="T9" s="172" t="s">
        <v>117</v>
      </c>
      <c r="U9" s="158">
        <v>0</v>
      </c>
      <c r="V9" s="158">
        <f>ROUND(E9*U9,2)</f>
        <v>0</v>
      </c>
      <c r="W9" s="158"/>
      <c r="X9" s="158" t="s">
        <v>131</v>
      </c>
      <c r="Y9" s="149"/>
      <c r="Z9" s="149"/>
      <c r="AA9" s="149"/>
      <c r="AB9" s="149"/>
      <c r="AC9" s="149"/>
      <c r="AD9" s="149"/>
      <c r="AE9" s="149"/>
      <c r="AF9" s="149"/>
      <c r="AG9" s="149" t="s">
        <v>214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6" t="s">
        <v>215</v>
      </c>
      <c r="D10" s="257"/>
      <c r="E10" s="257"/>
      <c r="F10" s="257"/>
      <c r="G10" s="257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216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6">
        <v>2</v>
      </c>
      <c r="B11" s="167" t="s">
        <v>217</v>
      </c>
      <c r="C11" s="183" t="s">
        <v>218</v>
      </c>
      <c r="D11" s="168" t="s">
        <v>212</v>
      </c>
      <c r="E11" s="169">
        <v>14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213</v>
      </c>
      <c r="T11" s="172" t="s">
        <v>117</v>
      </c>
      <c r="U11" s="158">
        <v>0</v>
      </c>
      <c r="V11" s="158">
        <f>ROUND(E11*U11,2)</f>
        <v>0</v>
      </c>
      <c r="W11" s="158"/>
      <c r="X11" s="158" t="s">
        <v>131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214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256" t="s">
        <v>219</v>
      </c>
      <c r="D12" s="257"/>
      <c r="E12" s="257"/>
      <c r="F12" s="257"/>
      <c r="G12" s="257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216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66">
        <v>3</v>
      </c>
      <c r="B13" s="167" t="s">
        <v>220</v>
      </c>
      <c r="C13" s="183" t="s">
        <v>221</v>
      </c>
      <c r="D13" s="168" t="s">
        <v>212</v>
      </c>
      <c r="E13" s="169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213</v>
      </c>
      <c r="T13" s="172" t="s">
        <v>117</v>
      </c>
      <c r="U13" s="158">
        <v>0</v>
      </c>
      <c r="V13" s="158">
        <f>ROUND(E13*U13,2)</f>
        <v>0</v>
      </c>
      <c r="W13" s="158"/>
      <c r="X13" s="158" t="s">
        <v>131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214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6" t="s">
        <v>219</v>
      </c>
      <c r="D14" s="257"/>
      <c r="E14" s="257"/>
      <c r="F14" s="257"/>
      <c r="G14" s="257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216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66">
        <v>4</v>
      </c>
      <c r="B15" s="167" t="s">
        <v>222</v>
      </c>
      <c r="C15" s="183" t="s">
        <v>223</v>
      </c>
      <c r="D15" s="168" t="s">
        <v>212</v>
      </c>
      <c r="E15" s="169">
        <v>10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/>
      <c r="S15" s="171" t="s">
        <v>213</v>
      </c>
      <c r="T15" s="172" t="s">
        <v>117</v>
      </c>
      <c r="U15" s="158">
        <v>0</v>
      </c>
      <c r="V15" s="158">
        <f>ROUND(E15*U15,2)</f>
        <v>0</v>
      </c>
      <c r="W15" s="158"/>
      <c r="X15" s="158" t="s">
        <v>131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214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256" t="s">
        <v>224</v>
      </c>
      <c r="D16" s="257"/>
      <c r="E16" s="257"/>
      <c r="F16" s="257"/>
      <c r="G16" s="257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216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66">
        <v>5</v>
      </c>
      <c r="B17" s="167" t="s">
        <v>225</v>
      </c>
      <c r="C17" s="183" t="s">
        <v>223</v>
      </c>
      <c r="D17" s="168" t="s">
        <v>212</v>
      </c>
      <c r="E17" s="169">
        <v>2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 t="s">
        <v>213</v>
      </c>
      <c r="T17" s="172" t="s">
        <v>117</v>
      </c>
      <c r="U17" s="158">
        <v>0</v>
      </c>
      <c r="V17" s="158">
        <f>ROUND(E17*U17,2)</f>
        <v>0</v>
      </c>
      <c r="W17" s="158"/>
      <c r="X17" s="158" t="s">
        <v>131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214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56" t="s">
        <v>226</v>
      </c>
      <c r="D18" s="257"/>
      <c r="E18" s="257"/>
      <c r="F18" s="257"/>
      <c r="G18" s="257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216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66">
        <v>6</v>
      </c>
      <c r="B19" s="167" t="s">
        <v>227</v>
      </c>
      <c r="C19" s="183" t="s">
        <v>228</v>
      </c>
      <c r="D19" s="168" t="s">
        <v>212</v>
      </c>
      <c r="E19" s="169">
        <v>32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/>
      <c r="S19" s="171" t="s">
        <v>213</v>
      </c>
      <c r="T19" s="172" t="s">
        <v>117</v>
      </c>
      <c r="U19" s="158">
        <v>0</v>
      </c>
      <c r="V19" s="158">
        <f>ROUND(E19*U19,2)</f>
        <v>0</v>
      </c>
      <c r="W19" s="158"/>
      <c r="X19" s="158" t="s">
        <v>131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214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56" t="s">
        <v>229</v>
      </c>
      <c r="D20" s="257"/>
      <c r="E20" s="257"/>
      <c r="F20" s="257"/>
      <c r="G20" s="257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216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3">
        <v>7</v>
      </c>
      <c r="B21" s="174" t="s">
        <v>230</v>
      </c>
      <c r="C21" s="182" t="s">
        <v>231</v>
      </c>
      <c r="D21" s="175" t="s">
        <v>212</v>
      </c>
      <c r="E21" s="176">
        <v>32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 t="s">
        <v>213</v>
      </c>
      <c r="T21" s="179" t="s">
        <v>117</v>
      </c>
      <c r="U21" s="158">
        <v>0</v>
      </c>
      <c r="V21" s="158">
        <f>ROUND(E21*U21,2)</f>
        <v>0</v>
      </c>
      <c r="W21" s="158"/>
      <c r="X21" s="158" t="s">
        <v>131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214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3">
        <v>8</v>
      </c>
      <c r="B22" s="174" t="s">
        <v>232</v>
      </c>
      <c r="C22" s="182" t="s">
        <v>233</v>
      </c>
      <c r="D22" s="175" t="s">
        <v>212</v>
      </c>
      <c r="E22" s="176">
        <v>4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 t="s">
        <v>213</v>
      </c>
      <c r="T22" s="179" t="s">
        <v>117</v>
      </c>
      <c r="U22" s="158">
        <v>0</v>
      </c>
      <c r="V22" s="158">
        <f>ROUND(E22*U22,2)</f>
        <v>0</v>
      </c>
      <c r="W22" s="158"/>
      <c r="X22" s="158" t="s">
        <v>131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214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3">
        <v>9</v>
      </c>
      <c r="B23" s="174" t="s">
        <v>234</v>
      </c>
      <c r="C23" s="182" t="s">
        <v>235</v>
      </c>
      <c r="D23" s="175" t="s">
        <v>212</v>
      </c>
      <c r="E23" s="176">
        <v>4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8">
        <f>ROUND(E23*P23,2)</f>
        <v>0</v>
      </c>
      <c r="R23" s="178"/>
      <c r="S23" s="178" t="s">
        <v>213</v>
      </c>
      <c r="T23" s="179" t="s">
        <v>117</v>
      </c>
      <c r="U23" s="158">
        <v>0</v>
      </c>
      <c r="V23" s="158">
        <f>ROUND(E23*U23,2)</f>
        <v>0</v>
      </c>
      <c r="W23" s="158"/>
      <c r="X23" s="158" t="s">
        <v>131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214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66">
        <v>10</v>
      </c>
      <c r="B24" s="167" t="s">
        <v>236</v>
      </c>
      <c r="C24" s="183" t="s">
        <v>237</v>
      </c>
      <c r="D24" s="168" t="s">
        <v>212</v>
      </c>
      <c r="E24" s="169">
        <v>2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1"/>
      <c r="S24" s="171" t="s">
        <v>213</v>
      </c>
      <c r="T24" s="172" t="s">
        <v>117</v>
      </c>
      <c r="U24" s="158">
        <v>0</v>
      </c>
      <c r="V24" s="158">
        <f>ROUND(E24*U24,2)</f>
        <v>0</v>
      </c>
      <c r="W24" s="158"/>
      <c r="X24" s="158" t="s">
        <v>131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214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56" t="s">
        <v>238</v>
      </c>
      <c r="D25" s="257"/>
      <c r="E25" s="257"/>
      <c r="F25" s="257"/>
      <c r="G25" s="257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216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66">
        <v>11</v>
      </c>
      <c r="B26" s="167" t="s">
        <v>239</v>
      </c>
      <c r="C26" s="183" t="s">
        <v>240</v>
      </c>
      <c r="D26" s="168" t="s">
        <v>212</v>
      </c>
      <c r="E26" s="169">
        <v>11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1"/>
      <c r="S26" s="171" t="s">
        <v>213</v>
      </c>
      <c r="T26" s="172" t="s">
        <v>117</v>
      </c>
      <c r="U26" s="158">
        <v>0</v>
      </c>
      <c r="V26" s="158">
        <f>ROUND(E26*U26,2)</f>
        <v>0</v>
      </c>
      <c r="W26" s="158"/>
      <c r="X26" s="158" t="s">
        <v>131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214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256" t="s">
        <v>241</v>
      </c>
      <c r="D27" s="257"/>
      <c r="E27" s="257"/>
      <c r="F27" s="257"/>
      <c r="G27" s="257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216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73">
        <v>12</v>
      </c>
      <c r="B28" s="174" t="s">
        <v>242</v>
      </c>
      <c r="C28" s="182" t="s">
        <v>243</v>
      </c>
      <c r="D28" s="175" t="s">
        <v>244</v>
      </c>
      <c r="E28" s="176">
        <v>2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8">
        <v>0</v>
      </c>
      <c r="O28" s="178">
        <f>ROUND(E28*N28,2)</f>
        <v>0</v>
      </c>
      <c r="P28" s="178">
        <v>0</v>
      </c>
      <c r="Q28" s="178">
        <f>ROUND(E28*P28,2)</f>
        <v>0</v>
      </c>
      <c r="R28" s="178"/>
      <c r="S28" s="178" t="s">
        <v>213</v>
      </c>
      <c r="T28" s="179" t="s">
        <v>117</v>
      </c>
      <c r="U28" s="158">
        <v>0</v>
      </c>
      <c r="V28" s="158">
        <f>ROUND(E28*U28,2)</f>
        <v>0</v>
      </c>
      <c r="W28" s="158"/>
      <c r="X28" s="158" t="s">
        <v>131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214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3">
        <v>13</v>
      </c>
      <c r="B29" s="174" t="s">
        <v>245</v>
      </c>
      <c r="C29" s="182" t="s">
        <v>246</v>
      </c>
      <c r="D29" s="175" t="s">
        <v>244</v>
      </c>
      <c r="E29" s="176">
        <v>3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0</v>
      </c>
      <c r="O29" s="178">
        <f>ROUND(E29*N29,2)</f>
        <v>0</v>
      </c>
      <c r="P29" s="178">
        <v>0</v>
      </c>
      <c r="Q29" s="178">
        <f>ROUND(E29*P29,2)</f>
        <v>0</v>
      </c>
      <c r="R29" s="178"/>
      <c r="S29" s="178" t="s">
        <v>213</v>
      </c>
      <c r="T29" s="179" t="s">
        <v>117</v>
      </c>
      <c r="U29" s="158">
        <v>0</v>
      </c>
      <c r="V29" s="158">
        <f>ROUND(E29*U29,2)</f>
        <v>0</v>
      </c>
      <c r="W29" s="158"/>
      <c r="X29" s="158" t="s">
        <v>131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214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3">
        <v>14</v>
      </c>
      <c r="B30" s="174" t="s">
        <v>247</v>
      </c>
      <c r="C30" s="182" t="s">
        <v>248</v>
      </c>
      <c r="D30" s="175" t="s">
        <v>212</v>
      </c>
      <c r="E30" s="176">
        <v>9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78"/>
      <c r="S30" s="178" t="s">
        <v>213</v>
      </c>
      <c r="T30" s="179" t="s">
        <v>117</v>
      </c>
      <c r="U30" s="158">
        <v>0</v>
      </c>
      <c r="V30" s="158">
        <f>ROUND(E30*U30,2)</f>
        <v>0</v>
      </c>
      <c r="W30" s="158"/>
      <c r="X30" s="158" t="s">
        <v>131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214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60" t="s">
        <v>111</v>
      </c>
      <c r="B31" s="161" t="s">
        <v>74</v>
      </c>
      <c r="C31" s="181" t="s">
        <v>31</v>
      </c>
      <c r="D31" s="162"/>
      <c r="E31" s="163"/>
      <c r="F31" s="164"/>
      <c r="G31" s="164">
        <f>SUMIF(AG32:AG35,"&lt;&gt;NOR",G32:G35)</f>
        <v>0</v>
      </c>
      <c r="H31" s="164"/>
      <c r="I31" s="164">
        <f>SUM(I32:I35)</f>
        <v>0</v>
      </c>
      <c r="J31" s="164"/>
      <c r="K31" s="164">
        <f>SUM(K32:K35)</f>
        <v>0</v>
      </c>
      <c r="L31" s="164"/>
      <c r="M31" s="164">
        <f>SUM(M32:M35)</f>
        <v>0</v>
      </c>
      <c r="N31" s="164"/>
      <c r="O31" s="164">
        <f>SUM(O32:O35)</f>
        <v>0</v>
      </c>
      <c r="P31" s="164"/>
      <c r="Q31" s="164">
        <f>SUM(Q32:Q35)</f>
        <v>0</v>
      </c>
      <c r="R31" s="164"/>
      <c r="S31" s="164"/>
      <c r="T31" s="165"/>
      <c r="U31" s="159"/>
      <c r="V31" s="159">
        <f>SUM(V32:V35)</f>
        <v>0</v>
      </c>
      <c r="W31" s="159"/>
      <c r="X31" s="159"/>
      <c r="AG31" t="s">
        <v>112</v>
      </c>
    </row>
    <row r="32" spans="1:60" outlineLevel="1" x14ac:dyDescent="0.2">
      <c r="A32" s="173">
        <v>15</v>
      </c>
      <c r="B32" s="174" t="s">
        <v>249</v>
      </c>
      <c r="C32" s="182" t="s">
        <v>31</v>
      </c>
      <c r="D32" s="175" t="s">
        <v>250</v>
      </c>
      <c r="E32" s="176">
        <v>1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78"/>
      <c r="S32" s="178" t="s">
        <v>213</v>
      </c>
      <c r="T32" s="179" t="s">
        <v>117</v>
      </c>
      <c r="U32" s="158">
        <v>0</v>
      </c>
      <c r="V32" s="158">
        <f>ROUND(E32*U32,2)</f>
        <v>0</v>
      </c>
      <c r="W32" s="158"/>
      <c r="X32" s="158" t="s">
        <v>131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214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3">
        <v>16</v>
      </c>
      <c r="B33" s="174" t="s">
        <v>251</v>
      </c>
      <c r="C33" s="182" t="s">
        <v>252</v>
      </c>
      <c r="D33" s="175" t="s">
        <v>250</v>
      </c>
      <c r="E33" s="176">
        <v>1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/>
      <c r="S33" s="178" t="s">
        <v>213</v>
      </c>
      <c r="T33" s="179" t="s">
        <v>117</v>
      </c>
      <c r="U33" s="158">
        <v>0</v>
      </c>
      <c r="V33" s="158">
        <f>ROUND(E33*U33,2)</f>
        <v>0</v>
      </c>
      <c r="W33" s="158"/>
      <c r="X33" s="158" t="s">
        <v>131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214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3">
        <v>17</v>
      </c>
      <c r="B34" s="174" t="s">
        <v>253</v>
      </c>
      <c r="C34" s="182" t="s">
        <v>254</v>
      </c>
      <c r="D34" s="175" t="s">
        <v>250</v>
      </c>
      <c r="E34" s="176">
        <v>1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78"/>
      <c r="S34" s="178" t="s">
        <v>213</v>
      </c>
      <c r="T34" s="179" t="s">
        <v>117</v>
      </c>
      <c r="U34" s="158">
        <v>0</v>
      </c>
      <c r="V34" s="158">
        <f>ROUND(E34*U34,2)</f>
        <v>0</v>
      </c>
      <c r="W34" s="158"/>
      <c r="X34" s="158" t="s">
        <v>131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214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3">
        <v>18</v>
      </c>
      <c r="B35" s="174" t="s">
        <v>255</v>
      </c>
      <c r="C35" s="182" t="s">
        <v>256</v>
      </c>
      <c r="D35" s="175" t="s">
        <v>250</v>
      </c>
      <c r="E35" s="176">
        <v>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0</v>
      </c>
      <c r="O35" s="178">
        <f>ROUND(E35*N35,2)</f>
        <v>0</v>
      </c>
      <c r="P35" s="178">
        <v>0</v>
      </c>
      <c r="Q35" s="178">
        <f>ROUND(E35*P35,2)</f>
        <v>0</v>
      </c>
      <c r="R35" s="178"/>
      <c r="S35" s="178" t="s">
        <v>213</v>
      </c>
      <c r="T35" s="179" t="s">
        <v>117</v>
      </c>
      <c r="U35" s="158">
        <v>0</v>
      </c>
      <c r="V35" s="158">
        <f>ROUND(E35*U35,2)</f>
        <v>0</v>
      </c>
      <c r="W35" s="158"/>
      <c r="X35" s="158" t="s">
        <v>131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214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x14ac:dyDescent="0.2">
      <c r="A36" s="160" t="s">
        <v>111</v>
      </c>
      <c r="B36" s="161" t="s">
        <v>75</v>
      </c>
      <c r="C36" s="181" t="s">
        <v>76</v>
      </c>
      <c r="D36" s="162"/>
      <c r="E36" s="163"/>
      <c r="F36" s="164"/>
      <c r="G36" s="164">
        <f>SUMIF(AG37:AG40,"&lt;&gt;NOR",G37:G40)</f>
        <v>0</v>
      </c>
      <c r="H36" s="164"/>
      <c r="I36" s="164">
        <f>SUM(I37:I40)</f>
        <v>0</v>
      </c>
      <c r="J36" s="164"/>
      <c r="K36" s="164">
        <f>SUM(K37:K40)</f>
        <v>0</v>
      </c>
      <c r="L36" s="164"/>
      <c r="M36" s="164">
        <f>SUM(M37:M40)</f>
        <v>0</v>
      </c>
      <c r="N36" s="164"/>
      <c r="O36" s="164">
        <f>SUM(O37:O40)</f>
        <v>0</v>
      </c>
      <c r="P36" s="164"/>
      <c r="Q36" s="164">
        <f>SUM(Q37:Q40)</f>
        <v>0</v>
      </c>
      <c r="R36" s="164"/>
      <c r="S36" s="164"/>
      <c r="T36" s="165"/>
      <c r="U36" s="159"/>
      <c r="V36" s="159">
        <f>SUM(V37:V40)</f>
        <v>0</v>
      </c>
      <c r="W36" s="159"/>
      <c r="X36" s="159"/>
      <c r="AG36" t="s">
        <v>112</v>
      </c>
    </row>
    <row r="37" spans="1:60" outlineLevel="1" x14ac:dyDescent="0.2">
      <c r="A37" s="173">
        <v>19</v>
      </c>
      <c r="B37" s="174" t="s">
        <v>257</v>
      </c>
      <c r="C37" s="182" t="s">
        <v>258</v>
      </c>
      <c r="D37" s="175" t="s">
        <v>250</v>
      </c>
      <c r="E37" s="176">
        <v>1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/>
      <c r="S37" s="178" t="s">
        <v>213</v>
      </c>
      <c r="T37" s="179" t="s">
        <v>117</v>
      </c>
      <c r="U37" s="158">
        <v>0</v>
      </c>
      <c r="V37" s="158">
        <f>ROUND(E37*U37,2)</f>
        <v>0</v>
      </c>
      <c r="W37" s="158"/>
      <c r="X37" s="158" t="s">
        <v>131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214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3">
        <v>20</v>
      </c>
      <c r="B38" s="174" t="s">
        <v>259</v>
      </c>
      <c r="C38" s="182" t="s">
        <v>260</v>
      </c>
      <c r="D38" s="175" t="s">
        <v>250</v>
      </c>
      <c r="E38" s="176">
        <v>1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21</v>
      </c>
      <c r="M38" s="178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78"/>
      <c r="S38" s="178" t="s">
        <v>213</v>
      </c>
      <c r="T38" s="179" t="s">
        <v>117</v>
      </c>
      <c r="U38" s="158">
        <v>0</v>
      </c>
      <c r="V38" s="158">
        <f>ROUND(E38*U38,2)</f>
        <v>0</v>
      </c>
      <c r="W38" s="158"/>
      <c r="X38" s="158" t="s">
        <v>131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214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3">
        <v>21</v>
      </c>
      <c r="B39" s="174" t="s">
        <v>261</v>
      </c>
      <c r="C39" s="182" t="s">
        <v>262</v>
      </c>
      <c r="D39" s="175" t="s">
        <v>250</v>
      </c>
      <c r="E39" s="176">
        <v>1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8">
        <v>0</v>
      </c>
      <c r="O39" s="178">
        <f>ROUND(E39*N39,2)</f>
        <v>0</v>
      </c>
      <c r="P39" s="178">
        <v>0</v>
      </c>
      <c r="Q39" s="178">
        <f>ROUND(E39*P39,2)</f>
        <v>0</v>
      </c>
      <c r="R39" s="178"/>
      <c r="S39" s="178" t="s">
        <v>213</v>
      </c>
      <c r="T39" s="179" t="s">
        <v>117</v>
      </c>
      <c r="U39" s="158">
        <v>0</v>
      </c>
      <c r="V39" s="158">
        <f>ROUND(E39*U39,2)</f>
        <v>0</v>
      </c>
      <c r="W39" s="158"/>
      <c r="X39" s="158" t="s">
        <v>131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214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66">
        <v>22</v>
      </c>
      <c r="B40" s="167" t="s">
        <v>263</v>
      </c>
      <c r="C40" s="183" t="s">
        <v>264</v>
      </c>
      <c r="D40" s="168" t="s">
        <v>250</v>
      </c>
      <c r="E40" s="169">
        <v>1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1"/>
      <c r="S40" s="171" t="s">
        <v>213</v>
      </c>
      <c r="T40" s="172" t="s">
        <v>117</v>
      </c>
      <c r="U40" s="158">
        <v>0</v>
      </c>
      <c r="V40" s="158">
        <f>ROUND(E40*U40,2)</f>
        <v>0</v>
      </c>
      <c r="W40" s="158"/>
      <c r="X40" s="158" t="s">
        <v>131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214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3"/>
      <c r="B41" s="4"/>
      <c r="C41" s="184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AE41">
        <v>15</v>
      </c>
      <c r="AF41">
        <v>21</v>
      </c>
      <c r="AG41" t="s">
        <v>98</v>
      </c>
    </row>
    <row r="42" spans="1:60" x14ac:dyDescent="0.2">
      <c r="A42" s="152"/>
      <c r="B42" s="153" t="s">
        <v>29</v>
      </c>
      <c r="C42" s="185"/>
      <c r="D42" s="154"/>
      <c r="E42" s="155"/>
      <c r="F42" s="155"/>
      <c r="G42" s="180">
        <f>G8+G31+G36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f>SUMIF(L7:L40,AE41,G7:G40)</f>
        <v>0</v>
      </c>
      <c r="AF42">
        <f>SUMIF(L7:L40,AF41,G7:G40)</f>
        <v>0</v>
      </c>
      <c r="AG42" t="s">
        <v>124</v>
      </c>
    </row>
    <row r="43" spans="1:60" x14ac:dyDescent="0.2">
      <c r="C43" s="186"/>
      <c r="D43" s="10"/>
      <c r="AG43" t="s">
        <v>125</v>
      </c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tKtm2IAtRNOAX4cKin++f6nOCoCM9OMDeRO7NBeDlrA2qUK5+HjD/B7FgzA/XHN+0iV4q/k+SIbPUzNxO9PMg==" saltValue="8Rx9GENEtk/wi1XPBvSXSw==" spinCount="100000" sheet="1"/>
  <mergeCells count="12">
    <mergeCell ref="C27:G27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5:G25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TITULKA</vt:lpstr>
      <vt:lpstr>Stavba</vt:lpstr>
      <vt:lpstr>VzorPolozky</vt:lpstr>
      <vt:lpstr>0 1 Naklady</vt:lpstr>
      <vt:lpstr>DSO 011.1 1 Pol</vt:lpstr>
      <vt:lpstr>DSO 011.1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'DSO 011.1 1 Pol'!Názvy_tisku</vt:lpstr>
      <vt:lpstr>'DSO 011.1 2 Pol'!Názvy_tisku</vt:lpstr>
      <vt:lpstr>oadresa</vt:lpstr>
      <vt:lpstr>Stavba!Objednatel</vt:lpstr>
      <vt:lpstr>Stavba!Objekt</vt:lpstr>
      <vt:lpstr>'0 1 Naklady'!Oblast_tisku</vt:lpstr>
      <vt:lpstr>'DSO 011.1 1 Pol'!Oblast_tisku</vt:lpstr>
      <vt:lpstr>'DSO 011.1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Ivana Novotná</cp:lastModifiedBy>
  <cp:lastPrinted>2021-07-28T12:17:31Z</cp:lastPrinted>
  <dcterms:created xsi:type="dcterms:W3CDTF">2009-04-08T07:15:50Z</dcterms:created>
  <dcterms:modified xsi:type="dcterms:W3CDTF">2021-07-28T12:18:19Z</dcterms:modified>
</cp:coreProperties>
</file>